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activeTab="0"/>
  </bookViews>
  <sheets>
    <sheet name="Szak" sheetId="1" r:id="rId1"/>
    <sheet name="Szárazföldi modul" sheetId="2" r:id="rId2"/>
    <sheet name="Légierő mmodul" sheetId="3" r:id="rId3"/>
    <sheet name="elotanulmanyi_rend" sheetId="4" r:id="rId4"/>
  </sheets>
  <externalReferences>
    <externalReference r:id="rId7"/>
    <externalReference r:id="rId8"/>
    <externalReference r:id="rId9"/>
  </externalReferences>
  <definedNames>
    <definedName name="A83.2">#REF!</definedName>
    <definedName name="A83.21">#REF!</definedName>
    <definedName name="A83.22">#REF!</definedName>
    <definedName name="A83.23">#REF!</definedName>
    <definedName name="A83.24">#REF!</definedName>
    <definedName name="másol">#REF!</definedName>
    <definedName name="_xlnm.Print_Area" localSheetId="2">'Légierő mmodul'!$A$1:$AS$45</definedName>
    <definedName name="_xlnm.Print_Area" localSheetId="0">'Szak'!$B$1:$AV$62</definedName>
    <definedName name="_xlnm.Print_Area" localSheetId="1">'Szárazföldi modul'!$A$1:$AS$42</definedName>
  </definedNames>
  <calcPr fullCalcOnLoad="1"/>
</workbook>
</file>

<file path=xl/sharedStrings.xml><?xml version="1.0" encoding="utf-8"?>
<sst xmlns="http://schemas.openxmlformats.org/spreadsheetml/2006/main" count="629" uniqueCount="198">
  <si>
    <t xml:space="preserve"> TANÓRA-, KREDIT- ÉS VIZSGATERV </t>
  </si>
  <si>
    <t>teljes idejű képzésben, nappali munkarend szerint tanuló hallgatók részére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</si>
  <si>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</si>
  <si>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</si>
  <si>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</si>
  <si>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</si>
  <si>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</si>
  <si>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</si>
  <si>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</si>
  <si>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</si>
  <si>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</si>
  <si>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</si>
  <si>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</si>
  <si>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</si>
  <si>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</si>
  <si>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</si>
  <si>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</si>
  <si>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SZAKON ÖSSZESEN</t>
  </si>
  <si>
    <t>Kreditet nem képező tantárgyak</t>
  </si>
  <si>
    <t>x</t>
  </si>
  <si>
    <t>Kreditet nem képező tantárgyak összesen:</t>
  </si>
  <si>
    <t>Szabadon választható tantárgyak</t>
  </si>
  <si>
    <t>SZÁMONKÉRÉSEK ÖSSZESÍTŐ</t>
  </si>
  <si>
    <t>Aláírás (A)</t>
  </si>
  <si>
    <t>Beszámoló (B)</t>
  </si>
  <si>
    <t>Alapvizsga (AV)</t>
  </si>
  <si>
    <t>Komplex vizsga (KO)</t>
  </si>
  <si>
    <t>Szigorlat (S)</t>
  </si>
  <si>
    <t>FÉLÉVENKÉNT SZÁMONKÉRÉSEK ÖSSZESEN:</t>
  </si>
  <si>
    <t>ELŐTANULMÁNYI REND</t>
  </si>
  <si>
    <t>Kódszám</t>
  </si>
  <si>
    <t>ELŐTANULMÁNYI KÖTELEZETTSÉG</t>
  </si>
  <si>
    <t>Tantárgy</t>
  </si>
  <si>
    <t>Komplex vizsga (KV)</t>
  </si>
  <si>
    <t>heti tanóra</t>
  </si>
  <si>
    <t>félévi tanóra</t>
  </si>
  <si>
    <t>ÖSSZES TANÓRARENDI TANÓRA</t>
  </si>
  <si>
    <t>V</t>
  </si>
  <si>
    <t>Diplomamunka készítés</t>
  </si>
  <si>
    <t>KV</t>
  </si>
  <si>
    <t>Alkalmazott matematika</t>
  </si>
  <si>
    <t>Oktató</t>
  </si>
  <si>
    <t>KATONAI ÜZEMELTETÉS MESTERKÉPZÉSI SZAK</t>
  </si>
  <si>
    <t>Alkalmazott informatika</t>
  </si>
  <si>
    <t>Gazdálkodási és logisztikai ismeretek</t>
  </si>
  <si>
    <r>
      <t xml:space="preserve">számonkérés    és             </t>
    </r>
    <r>
      <rPr>
        <b/>
        <i/>
        <sz val="10"/>
        <rFont val="Calibri"/>
        <family val="2"/>
      </rPr>
      <t>heti összes tanóra</t>
    </r>
  </si>
  <si>
    <t xml:space="preserve">Összhaderőnemi katonai műveletek </t>
  </si>
  <si>
    <t>Különleges katonai műveletek</t>
  </si>
  <si>
    <t>Katonai testnevelés I M</t>
  </si>
  <si>
    <t>Üzemeltetéselmélet SZE</t>
  </si>
  <si>
    <t>Szakharcászat LE</t>
  </si>
  <si>
    <t>Katonai testnevelés II M</t>
  </si>
  <si>
    <t>elmélet + gyakorlat heti összes tanóra két félév átlaga.</t>
  </si>
  <si>
    <t>ZNEKTSKKVM1</t>
  </si>
  <si>
    <t>Katonai humánerőforrás gazdálkodás</t>
  </si>
  <si>
    <t>A felkelők elleni műveletek elmélete I.</t>
  </si>
  <si>
    <t>Minőségbiztosítás</t>
  </si>
  <si>
    <t>K(Z)</t>
  </si>
  <si>
    <t>Kollokvium (K)</t>
  </si>
  <si>
    <t>Kollokvium (((zárvizsga tárgy((K(Z)))</t>
  </si>
  <si>
    <t>Diplomamunka védés</t>
  </si>
  <si>
    <t>Z</t>
  </si>
  <si>
    <t>Záróvizsga</t>
  </si>
  <si>
    <r>
      <t>Zárvizsga összetev</t>
    </r>
    <r>
      <rPr>
        <sz val="12"/>
        <rFont val="Myriad Pro"/>
        <family val="2"/>
      </rPr>
      <t xml:space="preserve">ő </t>
    </r>
    <r>
      <rPr>
        <sz val="12"/>
        <rFont val="Arial Narrow"/>
        <family val="2"/>
      </rPr>
      <t>(Z)</t>
    </r>
  </si>
  <si>
    <t xml:space="preserve">Konfliktus kezelés </t>
  </si>
  <si>
    <r>
      <t>A katonai műveletek elmélete és gyakorlata</t>
    </r>
    <r>
      <rPr>
        <sz val="10"/>
        <color indexed="10"/>
        <rFont val="Calibri"/>
        <family val="2"/>
      </rPr>
      <t xml:space="preserve"> </t>
    </r>
  </si>
  <si>
    <t>B</t>
  </si>
  <si>
    <t xml:space="preserve">A hadszíntérelemzés katonaszociológiai aspektusai </t>
  </si>
  <si>
    <t>Motivációelmélet</t>
  </si>
  <si>
    <t xml:space="preserve">Katonai robotikai alkalmazások </t>
  </si>
  <si>
    <t>KR</t>
  </si>
  <si>
    <t>Alkalmazott információtechnológia KUM</t>
  </si>
  <si>
    <t>Tantárgyfelelős</t>
  </si>
  <si>
    <t>Dr. Székely Gergely</t>
  </si>
  <si>
    <t>Dr. Négyesi Imre</t>
  </si>
  <si>
    <t>Prof. Dr. Bolgár Judit</t>
  </si>
  <si>
    <t>Prof. Dr. Szendy István</t>
  </si>
  <si>
    <t>Dr. Jobbágy Zoltán</t>
  </si>
  <si>
    <t>Dr. Krajnc Zoltán</t>
  </si>
  <si>
    <t>Dr. Forray László</t>
  </si>
  <si>
    <t>Dr. Szelei Ildikó</t>
  </si>
  <si>
    <t>Prof. Dr. Kiss Zoltán László</t>
  </si>
  <si>
    <t>Dr. Bottyán Zsolt</t>
  </si>
  <si>
    <t>Bánszki Gábor</t>
  </si>
  <si>
    <t>Szárazföldi erők műveletei (harcászat)</t>
  </si>
  <si>
    <t>Katonaantropológia</t>
  </si>
  <si>
    <t>Dr. Boldizsár Gábor</t>
  </si>
  <si>
    <t>Katonai légijárművek sárkányszerkezete és rendszerei</t>
  </si>
  <si>
    <t>Prof. Dr. Haig Zsolt</t>
  </si>
  <si>
    <t xml:space="preserve">A 21. század hadtörténelme és műveleti tapasztalatai </t>
  </si>
  <si>
    <t>Prof. Dr. Harai Dénes</t>
  </si>
  <si>
    <t>Légierő műveletei Kauz</t>
  </si>
  <si>
    <t>Katonai híradó rendszerek üzemeltetése KAuz</t>
  </si>
  <si>
    <t>Katonai informatikai rendszerek üzemeltetése KAuz</t>
  </si>
  <si>
    <t>Információvédelmi komplex rendszerek üzemeltetése KAuz</t>
  </si>
  <si>
    <t>Üzemeltetéselmélet LE Kauz</t>
  </si>
  <si>
    <t>Légijármű szerkezetek és rendszerek üzemeltetése Kauz</t>
  </si>
  <si>
    <t>Prof. em. Dr. Turcsányi Károly</t>
  </si>
  <si>
    <t>Dr. Pap Andrea</t>
  </si>
  <si>
    <t>Dr. Ujházi László</t>
  </si>
  <si>
    <t>Katonai vezetés elmélete és gyakorlata</t>
  </si>
  <si>
    <t>Alkalmazott informatika KUM</t>
  </si>
  <si>
    <t>Katonai informatikai rendszerek üzemeltetése Kauz</t>
  </si>
  <si>
    <t>érvényes 2020/2021-es tanévtől felmenő rendszerben.</t>
  </si>
  <si>
    <t>Törzsanyag tárgyai</t>
  </si>
  <si>
    <t>TÖRZSANYAG ÖSSZESEN</t>
  </si>
  <si>
    <t>Egyidejű felvétel megengedett (IGEN/NEM)</t>
  </si>
  <si>
    <t>NEM</t>
  </si>
  <si>
    <t>HKINFM12</t>
  </si>
  <si>
    <t>HKINFM01</t>
  </si>
  <si>
    <t>HK916M11</t>
  </si>
  <si>
    <t>HK916M12</t>
  </si>
  <si>
    <t>HK916M03</t>
  </si>
  <si>
    <t>HK916M05</t>
  </si>
  <si>
    <t>HKÖLHM06</t>
  </si>
  <si>
    <t>HKINFM11</t>
  </si>
  <si>
    <t>HKINFM59</t>
  </si>
  <si>
    <t>HKHH1M04</t>
  </si>
  <si>
    <t>HKÖSHM15</t>
  </si>
  <si>
    <t>HKÖSHM03</t>
  </si>
  <si>
    <t>HKHH1M05</t>
  </si>
  <si>
    <t>Szakdolgozat/Diplomamunka tantárgyak összesen:</t>
  </si>
  <si>
    <t>Szakdolgozat/Diplomamunka tantárgyak</t>
  </si>
  <si>
    <t>HKINFM07</t>
  </si>
  <si>
    <t>HKINFM08</t>
  </si>
  <si>
    <t>HKINFM09</t>
  </si>
  <si>
    <t>HK916M01</t>
  </si>
  <si>
    <t>HKHÖSHM64</t>
  </si>
  <si>
    <t>Összes tanóra</t>
  </si>
  <si>
    <t>Szárazföldi modul tárgyai</t>
  </si>
  <si>
    <t>Szárazföldi modul tárgyai összesen:</t>
  </si>
  <si>
    <t>HKLHTM01</t>
  </si>
  <si>
    <t>HKHIRM02</t>
  </si>
  <si>
    <t>HKINFM13</t>
  </si>
  <si>
    <t>ZÁRÓVIZSGA1</t>
  </si>
  <si>
    <t>ZÁRÓVIZSGA2</t>
  </si>
  <si>
    <t>ZÁRÓVIZSGA3</t>
  </si>
  <si>
    <t>Légiforgalom szervezés elmélete és gyakorlata</t>
  </si>
  <si>
    <t>Légijármű szerkezetek és rendszerek üzemeltetése KAuz</t>
  </si>
  <si>
    <t>Katonai légijárművek hajtóművei</t>
  </si>
  <si>
    <t xml:space="preserve">Légijármű fedélzeti fegyverrendszerek üzemeltetése </t>
  </si>
  <si>
    <t>Légijármű fedélzeti avionikai rendszerek üzemeltetése KAuz</t>
  </si>
  <si>
    <t>HK916M02</t>
  </si>
  <si>
    <t>HK916M08</t>
  </si>
  <si>
    <t>HK916M09</t>
  </si>
  <si>
    <t>HK916M10</t>
  </si>
  <si>
    <t>kredithez rend. elm. tanóra</t>
  </si>
  <si>
    <t>kredithez rend. gyak. tanóra</t>
  </si>
  <si>
    <t>Légierő modul tárgyai</t>
  </si>
  <si>
    <t>Légierő modul tárgyai összesen:</t>
  </si>
  <si>
    <t xml:space="preserve"> Magyar István</t>
  </si>
  <si>
    <t>Dr. Forray László, Holndonner Hermann</t>
  </si>
  <si>
    <t>Szekeres György</t>
  </si>
  <si>
    <t>HK925M210</t>
  </si>
  <si>
    <t>A katonai informatika új irányai megoldásai.</t>
  </si>
  <si>
    <t>HKINFM26</t>
  </si>
  <si>
    <t>Válaszható tantárgy 1.</t>
  </si>
  <si>
    <t>Válaszható tantárgy 2.</t>
  </si>
  <si>
    <t>Dr. Németh András</t>
  </si>
  <si>
    <t>Dr. Gyarmati József</t>
  </si>
  <si>
    <t>Dr. Farkas Tibor</t>
  </si>
  <si>
    <t>Dr. Haig Zsolt</t>
  </si>
  <si>
    <t>Dr. Palik Mátyás</t>
  </si>
  <si>
    <t>Dr. Óvári Gyula</t>
  </si>
  <si>
    <t>Dr. Varga Béla</t>
  </si>
  <si>
    <t>Dr. Szilvássy László</t>
  </si>
  <si>
    <t>Dr. Békési Bertold</t>
  </si>
  <si>
    <t>Dr. Kavas László</t>
  </si>
  <si>
    <t>HKKVKM05</t>
  </si>
  <si>
    <t>HKKVKM06</t>
  </si>
  <si>
    <t xml:space="preserve">HKHPKM11 </t>
  </si>
  <si>
    <t>HKKVKM07</t>
  </si>
  <si>
    <t>HKKVKM10</t>
  </si>
  <si>
    <t>HKOMTLM06</t>
  </si>
  <si>
    <t>HKMTTM310</t>
  </si>
  <si>
    <t>HKKVKM08</t>
  </si>
  <si>
    <t>HKKVKM09</t>
  </si>
  <si>
    <t>HKEHVM65</t>
  </si>
  <si>
    <t>HKINFM51</t>
  </si>
  <si>
    <t>HKINFM52</t>
  </si>
  <si>
    <t>Szakmai gyakorlat Ü 1.</t>
  </si>
  <si>
    <t>Szakmai gyakorlat Ü 2.</t>
  </si>
  <si>
    <t>A repülésbiztonság meteorológiai aspektusai</t>
  </si>
  <si>
    <t>Évközi értékelés  (ÉÉ)</t>
  </si>
  <si>
    <t>Évközi értékelés (((zárvizsga tárgy((ÉÉ(Z)))</t>
  </si>
  <si>
    <t>ÉÉ</t>
  </si>
  <si>
    <t>GYJ</t>
  </si>
  <si>
    <t>Gyakorlati jegy(GYJ)</t>
  </si>
  <si>
    <t>Gyakorlati jegy (((zárvizsga tárgy((GYJ(Z)))</t>
  </si>
  <si>
    <t>HKEHVM64</t>
  </si>
  <si>
    <t>Információs műveletek KM</t>
  </si>
  <si>
    <t>Katonai felhasználású pilóta nélküli légijármű</t>
  </si>
  <si>
    <t>HK916M13</t>
  </si>
  <si>
    <t>HK916M14</t>
  </si>
  <si>
    <t>Légijármű karbantartási ismeretek</t>
  </si>
  <si>
    <r>
      <t>Záróvizsga összetev</t>
    </r>
    <r>
      <rPr>
        <sz val="12"/>
        <rFont val="Myriad Pro"/>
        <family val="2"/>
      </rPr>
      <t xml:space="preserve">ő </t>
    </r>
    <r>
      <rPr>
        <sz val="12"/>
        <rFont val="Arial Narrow"/>
        <family val="2"/>
      </rPr>
      <t>(Z)</t>
    </r>
  </si>
  <si>
    <t>HKTSKM01</t>
  </si>
  <si>
    <t>HKTSKM02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</si>
</sst>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\ _F_t_-;\-* #,##0.00\ _F_t_-;_-* \-??\ _F_t_-;_-@_-"/>
    <numFmt numFmtId="167" formatCode="_-* #,##0\ _F_t_-;\-* #,##0\ _F_t_-;_-* \-??\ _F_t_-;_-@_-"/>
    <numFmt numFmtId="168" formatCode="_-* #,##0.000\ _F_t_-;\-* #,##0.000\ _F_t_-;_-* \-??\ _F_t_-;_-@_-"/>
    <numFmt numFmtId="169" formatCode="_-* #,##0.0000\ _F_t_-;\-* #,##0.0000\ _F_t_-;_-* \-??\ _F_t_-;_-@_-"/>
    <numFmt numFmtId="170" formatCode="_-* #,##0.0\ _F_t_-;\-* #,##0.0\ _F_t_-;_-* \-??\ _F_t_-;_-@_-"/>
  </numFmts>
  <fonts count="83">
    <font>
      <sz val="10"/>
      <name val="Arial Narrow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1"/>
      <name val="Arial CE"/>
      <family val="0"/>
    </font>
    <font>
      <sz val="13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4"/>
      <name val="Arial CE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  <font>
      <sz val="12"/>
      <name val="Myriad Pro"/>
      <family val="2"/>
    </font>
    <font>
      <b/>
      <sz val="10"/>
      <name val="Arial CE"/>
      <family val="0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Narrow"/>
      <family val="2"/>
    </font>
    <font>
      <sz val="12"/>
      <color indexed="62"/>
      <name val="Calibri"/>
      <family val="2"/>
    </font>
    <font>
      <u val="single"/>
      <sz val="10"/>
      <color indexed="20"/>
      <name val="Arial Narrow"/>
      <family val="2"/>
    </font>
    <font>
      <sz val="12"/>
      <color indexed="52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i/>
      <sz val="13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color indexed="8"/>
      <name val="Arial CE"/>
      <family val="0"/>
    </font>
    <font>
      <sz val="12"/>
      <color indexed="10"/>
      <name val="Arial Narrow"/>
      <family val="2"/>
    </font>
    <font>
      <b/>
      <sz val="13"/>
      <color indexed="10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sz val="1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Narrow"/>
      <family val="2"/>
    </font>
    <font>
      <sz val="12"/>
      <color rgb="FF3F3F76"/>
      <name val="Calibri"/>
      <family val="2"/>
    </font>
    <font>
      <u val="single"/>
      <sz val="10"/>
      <color theme="11"/>
      <name val="Arial Narrow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 CE"/>
      <family val="0"/>
    </font>
    <font>
      <sz val="12"/>
      <color rgb="FFFF0000"/>
      <name val="Arial Narrow"/>
      <family val="2"/>
    </font>
    <font>
      <sz val="11"/>
      <color rgb="FFFF0000"/>
      <name val="Calibri"/>
      <family val="2"/>
    </font>
    <font>
      <b/>
      <sz val="13"/>
      <color rgb="FFFF0000"/>
      <name val="Calibri"/>
      <family val="2"/>
    </font>
    <font>
      <sz val="10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double">
        <color indexed="8"/>
      </left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/>
      <top style="medium">
        <color indexed="8"/>
      </top>
      <bottom style="thick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double">
        <color indexed="8"/>
      </left>
      <right style="double">
        <color indexed="8"/>
      </right>
      <top style="medium"/>
      <bottom style="thin">
        <color indexed="8"/>
      </bottom>
    </border>
    <border>
      <left style="double">
        <color indexed="8"/>
      </left>
      <right style="medium"/>
      <top style="medium"/>
      <bottom style="thin">
        <color indexed="8"/>
      </bottom>
    </border>
    <border>
      <left style="double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4" borderId="5" applyNumberFormat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1" fillId="35" borderId="10" applyNumberFormat="0" applyAlignment="0" applyProtection="0"/>
    <xf numFmtId="0" fontId="0" fillId="36" borderId="11" applyNumberFormat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12" fillId="4" borderId="0" applyNumberFormat="0" applyBorder="0" applyAlignment="0" applyProtection="0"/>
    <xf numFmtId="0" fontId="13" fillId="41" borderId="12" applyNumberFormat="0" applyAlignment="0" applyProtection="0"/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42" borderId="14" applyNumberFormat="0" applyFont="0" applyAlignment="0" applyProtection="0"/>
    <xf numFmtId="0" fontId="74" fillId="43" borderId="15" applyNumberFormat="0" applyAlignment="0" applyProtection="0"/>
    <xf numFmtId="0" fontId="19" fillId="0" borderId="16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44" borderId="0" applyNumberFormat="0" applyBorder="0" applyAlignment="0" applyProtection="0"/>
    <xf numFmtId="0" fontId="18" fillId="41" borderId="1" applyNumberFormat="0" applyAlignment="0" applyProtection="0"/>
    <xf numFmtId="9" fontId="0" fillId="0" borderId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7" applyNumberFormat="0" applyFill="0" applyAlignment="0" applyProtection="0"/>
    <xf numFmtId="0" fontId="77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20" fillId="0" borderId="0" xfId="81" applyFont="1" applyAlignment="1">
      <alignment horizontal="left"/>
      <protection/>
    </xf>
    <xf numFmtId="0" fontId="15" fillId="0" borderId="0" xfId="81">
      <alignment/>
      <protection/>
    </xf>
    <xf numFmtId="0" fontId="25" fillId="0" borderId="0" xfId="81" applyFont="1">
      <alignment/>
      <protection/>
    </xf>
    <xf numFmtId="1" fontId="20" fillId="4" borderId="18" xfId="81" applyNumberFormat="1" applyFont="1" applyFill="1" applyBorder="1" applyAlignment="1" applyProtection="1">
      <alignment horizontal="center"/>
      <protection/>
    </xf>
    <xf numFmtId="0" fontId="21" fillId="4" borderId="19" xfId="81" applyFont="1" applyFill="1" applyBorder="1" applyAlignment="1" applyProtection="1">
      <alignment horizontal="center"/>
      <protection/>
    </xf>
    <xf numFmtId="1" fontId="20" fillId="4" borderId="20" xfId="81" applyNumberFormat="1" applyFont="1" applyFill="1" applyBorder="1" applyAlignment="1" applyProtection="1">
      <alignment horizontal="center"/>
      <protection/>
    </xf>
    <xf numFmtId="0" fontId="27" fillId="0" borderId="0" xfId="81" applyFont="1">
      <alignment/>
      <protection/>
    </xf>
    <xf numFmtId="0" fontId="22" fillId="4" borderId="21" xfId="81" applyFont="1" applyFill="1" applyBorder="1" applyAlignment="1" applyProtection="1">
      <alignment horizontal="center"/>
      <protection/>
    </xf>
    <xf numFmtId="0" fontId="0" fillId="4" borderId="22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" fontId="20" fillId="0" borderId="23" xfId="81" applyNumberFormat="1" applyFont="1" applyFill="1" applyBorder="1" applyAlignment="1" applyProtection="1">
      <alignment horizontal="center"/>
      <protection locked="0"/>
    </xf>
    <xf numFmtId="1" fontId="20" fillId="4" borderId="24" xfId="81" applyNumberFormat="1" applyFont="1" applyFill="1" applyBorder="1" applyAlignment="1" applyProtection="1">
      <alignment horizontal="center"/>
      <protection/>
    </xf>
    <xf numFmtId="1" fontId="20" fillId="0" borderId="24" xfId="81" applyNumberFormat="1" applyFont="1" applyFill="1" applyBorder="1" applyAlignment="1" applyProtection="1">
      <alignment horizontal="center"/>
      <protection locked="0"/>
    </xf>
    <xf numFmtId="1" fontId="20" fillId="0" borderId="25" xfId="81" applyNumberFormat="1" applyFont="1" applyFill="1" applyBorder="1" applyAlignment="1" applyProtection="1">
      <alignment horizontal="center"/>
      <protection locked="0"/>
    </xf>
    <xf numFmtId="0" fontId="15" fillId="0" borderId="0" xfId="81" applyBorder="1">
      <alignment/>
      <protection/>
    </xf>
    <xf numFmtId="1" fontId="20" fillId="0" borderId="26" xfId="81" applyNumberFormat="1" applyFont="1" applyFill="1" applyBorder="1" applyAlignment="1" applyProtection="1">
      <alignment horizontal="center"/>
      <protection locked="0"/>
    </xf>
    <xf numFmtId="1" fontId="20" fillId="4" borderId="27" xfId="81" applyNumberFormat="1" applyFont="1" applyFill="1" applyBorder="1" applyAlignment="1" applyProtection="1">
      <alignment horizontal="center"/>
      <protection/>
    </xf>
    <xf numFmtId="1" fontId="20" fillId="0" borderId="27" xfId="81" applyNumberFormat="1" applyFont="1" applyFill="1" applyBorder="1" applyAlignment="1" applyProtection="1">
      <alignment horizontal="center"/>
      <protection locked="0"/>
    </xf>
    <xf numFmtId="1" fontId="20" fillId="0" borderId="28" xfId="81" applyNumberFormat="1" applyFont="1" applyFill="1" applyBorder="1" applyAlignment="1" applyProtection="1">
      <alignment horizontal="center"/>
      <protection locked="0"/>
    </xf>
    <xf numFmtId="0" fontId="20" fillId="4" borderId="29" xfId="81" applyFont="1" applyFill="1" applyBorder="1" applyProtection="1">
      <alignment/>
      <protection/>
    </xf>
    <xf numFmtId="0" fontId="15" fillId="4" borderId="30" xfId="81" applyFill="1" applyBorder="1" applyProtection="1">
      <alignment/>
      <protection/>
    </xf>
    <xf numFmtId="0" fontId="20" fillId="4" borderId="31" xfId="81" applyFont="1" applyFill="1" applyBorder="1" applyAlignment="1" applyProtection="1">
      <alignment horizontal="center"/>
      <protection/>
    </xf>
    <xf numFmtId="0" fontId="20" fillId="4" borderId="32" xfId="81" applyFont="1" applyFill="1" applyBorder="1" applyProtection="1">
      <alignment/>
      <protection/>
    </xf>
    <xf numFmtId="1" fontId="20" fillId="4" borderId="33" xfId="81" applyNumberFormat="1" applyFont="1" applyFill="1" applyBorder="1" applyAlignment="1" applyProtection="1">
      <alignment horizontal="center"/>
      <protection/>
    </xf>
    <xf numFmtId="1" fontId="20" fillId="4" borderId="34" xfId="81" applyNumberFormat="1" applyFont="1" applyFill="1" applyBorder="1" applyAlignment="1" applyProtection="1">
      <alignment horizontal="center"/>
      <protection/>
    </xf>
    <xf numFmtId="1" fontId="20" fillId="4" borderId="35" xfId="81" applyNumberFormat="1" applyFont="1" applyFill="1" applyBorder="1" applyAlignment="1" applyProtection="1">
      <alignment horizontal="center"/>
      <protection/>
    </xf>
    <xf numFmtId="1" fontId="20" fillId="4" borderId="36" xfId="81" applyNumberFormat="1" applyFont="1" applyFill="1" applyBorder="1" applyAlignment="1" applyProtection="1">
      <alignment horizontal="center"/>
      <protection/>
    </xf>
    <xf numFmtId="0" fontId="20" fillId="4" borderId="31" xfId="81" applyFont="1" applyFill="1" applyBorder="1" applyAlignment="1" applyProtection="1">
      <alignment horizontal="left"/>
      <protection/>
    </xf>
    <xf numFmtId="0" fontId="15" fillId="4" borderId="33" xfId="81" applyFill="1" applyBorder="1" applyProtection="1">
      <alignment/>
      <protection/>
    </xf>
    <xf numFmtId="0" fontId="15" fillId="4" borderId="34" xfId="81" applyFill="1" applyBorder="1" applyProtection="1">
      <alignment/>
      <protection/>
    </xf>
    <xf numFmtId="0" fontId="15" fillId="4" borderId="18" xfId="81" applyFill="1" applyBorder="1" applyProtection="1">
      <alignment/>
      <protection/>
    </xf>
    <xf numFmtId="0" fontId="15" fillId="4" borderId="36" xfId="81" applyFill="1" applyBorder="1" applyProtection="1">
      <alignment/>
      <protection/>
    </xf>
    <xf numFmtId="0" fontId="20" fillId="4" borderId="37" xfId="81" applyFont="1" applyFill="1" applyBorder="1" applyAlignment="1" applyProtection="1">
      <alignment horizontal="left"/>
      <protection/>
    </xf>
    <xf numFmtId="0" fontId="20" fillId="4" borderId="38" xfId="81" applyFont="1" applyFill="1" applyBorder="1" applyProtection="1">
      <alignment/>
      <protection/>
    </xf>
    <xf numFmtId="1" fontId="20" fillId="4" borderId="39" xfId="81" applyNumberFormat="1" applyFont="1" applyFill="1" applyBorder="1" applyAlignment="1" applyProtection="1">
      <alignment horizontal="center"/>
      <protection/>
    </xf>
    <xf numFmtId="1" fontId="20" fillId="4" borderId="40" xfId="81" applyNumberFormat="1" applyFont="1" applyFill="1" applyBorder="1" applyAlignment="1" applyProtection="1">
      <alignment horizontal="center"/>
      <protection/>
    </xf>
    <xf numFmtId="0" fontId="20" fillId="4" borderId="41" xfId="81" applyFont="1" applyFill="1" applyBorder="1" applyAlignment="1" applyProtection="1">
      <alignment horizontal="left"/>
      <protection/>
    </xf>
    <xf numFmtId="1" fontId="20" fillId="4" borderId="42" xfId="81" applyNumberFormat="1" applyFont="1" applyFill="1" applyBorder="1" applyAlignment="1" applyProtection="1">
      <alignment horizontal="center"/>
      <protection/>
    </xf>
    <xf numFmtId="1" fontId="20" fillId="4" borderId="43" xfId="81" applyNumberFormat="1" applyFont="1" applyFill="1" applyBorder="1" applyAlignment="1" applyProtection="1">
      <alignment horizontal="center"/>
      <protection/>
    </xf>
    <xf numFmtId="1" fontId="20" fillId="4" borderId="44" xfId="81" applyNumberFormat="1" applyFont="1" applyFill="1" applyBorder="1" applyAlignment="1" applyProtection="1">
      <alignment horizontal="center"/>
      <protection/>
    </xf>
    <xf numFmtId="1" fontId="20" fillId="4" borderId="45" xfId="81" applyNumberFormat="1" applyFont="1" applyFill="1" applyBorder="1" applyAlignment="1" applyProtection="1">
      <alignment horizontal="center"/>
      <protection/>
    </xf>
    <xf numFmtId="1" fontId="20" fillId="4" borderId="46" xfId="81" applyNumberFormat="1" applyFont="1" applyFill="1" applyBorder="1" applyAlignment="1" applyProtection="1">
      <alignment horizontal="center"/>
      <protection/>
    </xf>
    <xf numFmtId="0" fontId="20" fillId="0" borderId="0" xfId="81" applyFont="1" applyFill="1" applyBorder="1" applyAlignment="1">
      <alignment horizontal="left"/>
      <protection/>
    </xf>
    <xf numFmtId="0" fontId="24" fillId="0" borderId="0" xfId="81" applyFont="1" applyFill="1" applyBorder="1">
      <alignment/>
      <protection/>
    </xf>
    <xf numFmtId="0" fontId="15" fillId="0" borderId="0" xfId="81" applyFill="1" applyBorder="1">
      <alignment/>
      <protection/>
    </xf>
    <xf numFmtId="0" fontId="20" fillId="0" borderId="0" xfId="81" applyFont="1" applyFill="1" applyAlignment="1">
      <alignment horizontal="left"/>
      <protection/>
    </xf>
    <xf numFmtId="0" fontId="15" fillId="0" borderId="0" xfId="81" applyFill="1">
      <alignment/>
      <protection/>
    </xf>
    <xf numFmtId="0" fontId="15" fillId="0" borderId="0" xfId="83">
      <alignment/>
      <protection/>
    </xf>
    <xf numFmtId="0" fontId="28" fillId="0" borderId="47" xfId="83" applyFont="1" applyFill="1" applyBorder="1" applyAlignment="1">
      <alignment horizontal="center"/>
      <protection/>
    </xf>
    <xf numFmtId="0" fontId="28" fillId="0" borderId="48" xfId="83" applyFont="1" applyFill="1" applyBorder="1" applyAlignment="1">
      <alignment horizontal="center"/>
      <protection/>
    </xf>
    <xf numFmtId="0" fontId="0" fillId="0" borderId="0" xfId="81" applyFont="1" applyBorder="1">
      <alignment/>
      <protection/>
    </xf>
    <xf numFmtId="0" fontId="0" fillId="0" borderId="0" xfId="81" applyFont="1">
      <alignment/>
      <protection/>
    </xf>
    <xf numFmtId="0" fontId="29" fillId="0" borderId="0" xfId="81" applyFont="1">
      <alignment/>
      <protection/>
    </xf>
    <xf numFmtId="0" fontId="25" fillId="0" borderId="0" xfId="81" applyFont="1" applyFill="1">
      <alignment/>
      <protection/>
    </xf>
    <xf numFmtId="0" fontId="50" fillId="4" borderId="49" xfId="81" applyFont="1" applyFill="1" applyBorder="1" applyAlignment="1" applyProtection="1">
      <alignment horizontal="center" textRotation="90" wrapText="1"/>
      <protection/>
    </xf>
    <xf numFmtId="0" fontId="50" fillId="4" borderId="50" xfId="81" applyFont="1" applyFill="1" applyBorder="1" applyAlignment="1" applyProtection="1">
      <alignment horizontal="center" textRotation="90"/>
      <protection/>
    </xf>
    <xf numFmtId="0" fontId="50" fillId="4" borderId="50" xfId="81" applyFont="1" applyFill="1" applyBorder="1" applyAlignment="1" applyProtection="1">
      <alignment horizontal="center" textRotation="90" wrapText="1"/>
      <protection/>
    </xf>
    <xf numFmtId="0" fontId="50" fillId="4" borderId="51" xfId="81" applyFont="1" applyFill="1" applyBorder="1" applyAlignment="1" applyProtection="1">
      <alignment horizontal="center" textRotation="90" wrapText="1"/>
      <protection/>
    </xf>
    <xf numFmtId="0" fontId="51" fillId="4" borderId="52" xfId="81" applyFont="1" applyFill="1" applyBorder="1" applyAlignment="1" applyProtection="1">
      <alignment horizontal="center"/>
      <protection/>
    </xf>
    <xf numFmtId="0" fontId="52" fillId="4" borderId="53" xfId="81" applyFont="1" applyFill="1" applyBorder="1" applyProtection="1">
      <alignment/>
      <protection/>
    </xf>
    <xf numFmtId="0" fontId="52" fillId="4" borderId="27" xfId="81" applyFont="1" applyFill="1" applyBorder="1" applyProtection="1">
      <alignment/>
      <protection/>
    </xf>
    <xf numFmtId="0" fontId="53" fillId="4" borderId="18" xfId="81" applyFont="1" applyFill="1" applyBorder="1" applyAlignment="1" applyProtection="1">
      <alignment horizontal="center"/>
      <protection/>
    </xf>
    <xf numFmtId="0" fontId="53" fillId="0" borderId="18" xfId="81" applyFont="1" applyBorder="1" applyAlignment="1" applyProtection="1">
      <alignment horizontal="center"/>
      <protection locked="0"/>
    </xf>
    <xf numFmtId="1" fontId="53" fillId="4" borderId="32" xfId="81" applyNumberFormat="1" applyFont="1" applyFill="1" applyBorder="1" applyAlignment="1" applyProtection="1">
      <alignment horizontal="center"/>
      <protection/>
    </xf>
    <xf numFmtId="0" fontId="53" fillId="0" borderId="32" xfId="81" applyFont="1" applyBorder="1" applyAlignment="1" applyProtection="1">
      <alignment horizontal="center"/>
      <protection locked="0"/>
    </xf>
    <xf numFmtId="1" fontId="54" fillId="0" borderId="54" xfId="0" applyNumberFormat="1" applyFont="1" applyFill="1" applyBorder="1" applyAlignment="1">
      <alignment horizontal="center" vertical="center"/>
    </xf>
    <xf numFmtId="0" fontId="53" fillId="0" borderId="55" xfId="81" applyFont="1" applyBorder="1" applyAlignment="1" applyProtection="1">
      <alignment horizontal="center"/>
      <protection locked="0"/>
    </xf>
    <xf numFmtId="0" fontId="53" fillId="0" borderId="35" xfId="81" applyFont="1" applyFill="1" applyBorder="1" applyAlignment="1" applyProtection="1">
      <alignment horizontal="center"/>
      <protection locked="0"/>
    </xf>
    <xf numFmtId="0" fontId="53" fillId="0" borderId="33" xfId="81" applyFont="1" applyFill="1" applyBorder="1" applyAlignment="1" applyProtection="1">
      <alignment horizontal="center"/>
      <protection locked="0"/>
    </xf>
    <xf numFmtId="0" fontId="53" fillId="0" borderId="56" xfId="81" applyFont="1" applyFill="1" applyBorder="1" applyAlignment="1" applyProtection="1">
      <alignment horizontal="center"/>
      <protection locked="0"/>
    </xf>
    <xf numFmtId="0" fontId="53" fillId="0" borderId="32" xfId="81" applyFont="1" applyFill="1" applyBorder="1" applyAlignment="1" applyProtection="1">
      <alignment horizontal="center"/>
      <protection locked="0"/>
    </xf>
    <xf numFmtId="1" fontId="53" fillId="4" borderId="31" xfId="81" applyNumberFormat="1" applyFont="1" applyFill="1" applyBorder="1" applyAlignment="1" applyProtection="1">
      <alignment horizontal="center"/>
      <protection/>
    </xf>
    <xf numFmtId="1" fontId="53" fillId="4" borderId="18" xfId="81" applyNumberFormat="1" applyFont="1" applyFill="1" applyBorder="1" applyAlignment="1" applyProtection="1">
      <alignment horizontal="center"/>
      <protection/>
    </xf>
    <xf numFmtId="0" fontId="53" fillId="0" borderId="18" xfId="80" applyNumberFormat="1" applyFont="1" applyBorder="1" applyAlignment="1" applyProtection="1">
      <alignment horizontal="center"/>
      <protection locked="0"/>
    </xf>
    <xf numFmtId="0" fontId="53" fillId="0" borderId="32" xfId="80" applyFont="1" applyBorder="1" applyAlignment="1" applyProtection="1">
      <alignment horizontal="center"/>
      <protection locked="0"/>
    </xf>
    <xf numFmtId="0" fontId="53" fillId="0" borderId="55" xfId="80" applyNumberFormat="1" applyFont="1" applyBorder="1" applyAlignment="1" applyProtection="1">
      <alignment horizontal="center"/>
      <protection locked="0"/>
    </xf>
    <xf numFmtId="0" fontId="53" fillId="0" borderId="32" xfId="80" applyNumberFormat="1" applyFont="1" applyBorder="1" applyAlignment="1" applyProtection="1">
      <alignment horizontal="center"/>
      <protection locked="0"/>
    </xf>
    <xf numFmtId="0" fontId="53" fillId="0" borderId="18" xfId="80" applyNumberFormat="1" applyFont="1" applyFill="1" applyBorder="1" applyAlignment="1" applyProtection="1">
      <alignment horizontal="center"/>
      <protection locked="0"/>
    </xf>
    <xf numFmtId="0" fontId="53" fillId="0" borderId="55" xfId="80" applyNumberFormat="1" applyFont="1" applyFill="1" applyBorder="1" applyAlignment="1" applyProtection="1">
      <alignment horizontal="center"/>
      <protection locked="0"/>
    </xf>
    <xf numFmtId="0" fontId="54" fillId="0" borderId="0" xfId="82" applyFont="1" applyAlignment="1" applyProtection="1">
      <alignment horizontal="left" vertical="center"/>
      <protection locked="0"/>
    </xf>
    <xf numFmtId="0" fontId="53" fillId="0" borderId="35" xfId="81" applyFont="1" applyBorder="1" applyAlignment="1" applyProtection="1">
      <alignment horizontal="center"/>
      <protection locked="0"/>
    </xf>
    <xf numFmtId="0" fontId="53" fillId="0" borderId="33" xfId="81" applyFont="1" applyBorder="1" applyAlignment="1" applyProtection="1">
      <alignment horizontal="center"/>
      <protection locked="0"/>
    </xf>
    <xf numFmtId="0" fontId="53" fillId="0" borderId="56" xfId="81" applyFont="1" applyBorder="1" applyAlignment="1" applyProtection="1">
      <alignment horizontal="center"/>
      <protection locked="0"/>
    </xf>
    <xf numFmtId="0" fontId="34" fillId="0" borderId="35" xfId="81" applyFont="1" applyFill="1" applyBorder="1" applyAlignment="1" applyProtection="1">
      <alignment horizontal="center"/>
      <protection locked="0"/>
    </xf>
    <xf numFmtId="0" fontId="34" fillId="0" borderId="33" xfId="81" applyFont="1" applyFill="1" applyBorder="1" applyAlignment="1" applyProtection="1">
      <alignment horizontal="center"/>
      <protection locked="0"/>
    </xf>
    <xf numFmtId="0" fontId="34" fillId="0" borderId="56" xfId="81" applyFont="1" applyFill="1" applyBorder="1" applyAlignment="1" applyProtection="1">
      <alignment horizontal="center"/>
      <protection locked="0"/>
    </xf>
    <xf numFmtId="1" fontId="51" fillId="4" borderId="49" xfId="81" applyNumberFormat="1" applyFont="1" applyFill="1" applyBorder="1" applyAlignment="1" applyProtection="1">
      <alignment horizontal="center"/>
      <protection/>
    </xf>
    <xf numFmtId="0" fontId="53" fillId="0" borderId="56" xfId="80" applyNumberFormat="1" applyFont="1" applyBorder="1" applyAlignment="1" applyProtection="1">
      <alignment horizontal="center"/>
      <protection locked="0"/>
    </xf>
    <xf numFmtId="0" fontId="54" fillId="0" borderId="54" xfId="0" applyFont="1" applyFill="1" applyBorder="1" applyAlignment="1">
      <alignment horizontal="center" vertical="center"/>
    </xf>
    <xf numFmtId="0" fontId="53" fillId="0" borderId="34" xfId="80" applyNumberFormat="1" applyFont="1" applyFill="1" applyBorder="1" applyAlignment="1" applyProtection="1">
      <alignment horizontal="center"/>
      <protection locked="0"/>
    </xf>
    <xf numFmtId="0" fontId="55" fillId="4" borderId="57" xfId="81" applyFont="1" applyFill="1" applyBorder="1" applyAlignment="1" applyProtection="1">
      <alignment horizontal="center"/>
      <protection/>
    </xf>
    <xf numFmtId="1" fontId="51" fillId="4" borderId="22" xfId="81" applyNumberFormat="1" applyFont="1" applyFill="1" applyBorder="1" applyAlignment="1" applyProtection="1">
      <alignment horizontal="center"/>
      <protection/>
    </xf>
    <xf numFmtId="1" fontId="51" fillId="4" borderId="0" xfId="81" applyNumberFormat="1" applyFont="1" applyFill="1" applyBorder="1" applyAlignment="1" applyProtection="1">
      <alignment horizontal="center"/>
      <protection/>
    </xf>
    <xf numFmtId="0" fontId="56" fillId="45" borderId="58" xfId="0" applyFont="1" applyFill="1" applyBorder="1" applyAlignment="1">
      <alignment horizontal="center" vertical="center"/>
    </xf>
    <xf numFmtId="1" fontId="56" fillId="45" borderId="59" xfId="0" applyNumberFormat="1" applyFont="1" applyFill="1" applyBorder="1" applyAlignment="1">
      <alignment horizontal="center" vertical="center"/>
    </xf>
    <xf numFmtId="1" fontId="56" fillId="45" borderId="60" xfId="0" applyNumberFormat="1" applyFont="1" applyFill="1" applyBorder="1" applyAlignment="1">
      <alignment horizontal="center" vertical="center"/>
    </xf>
    <xf numFmtId="0" fontId="57" fillId="4" borderId="19" xfId="81" applyFont="1" applyFill="1" applyBorder="1" applyAlignment="1" applyProtection="1">
      <alignment horizontal="center"/>
      <protection/>
    </xf>
    <xf numFmtId="0" fontId="57" fillId="4" borderId="0" xfId="81" applyFont="1" applyFill="1" applyBorder="1" applyAlignment="1" applyProtection="1">
      <alignment horizontal="center"/>
      <protection/>
    </xf>
    <xf numFmtId="0" fontId="54" fillId="4" borderId="61" xfId="0" applyFont="1" applyFill="1" applyBorder="1" applyAlignment="1">
      <alignment horizontal="center" vertical="center" wrapText="1"/>
    </xf>
    <xf numFmtId="0" fontId="54" fillId="4" borderId="52" xfId="0" applyFont="1" applyFill="1" applyBorder="1" applyAlignment="1">
      <alignment horizontal="center" vertical="center" wrapText="1"/>
    </xf>
    <xf numFmtId="0" fontId="54" fillId="0" borderId="54" xfId="82" applyFont="1" applyFill="1" applyBorder="1" applyAlignment="1">
      <alignment horizontal="center" vertical="center"/>
      <protection/>
    </xf>
    <xf numFmtId="1" fontId="53" fillId="0" borderId="55" xfId="81" applyNumberFormat="1" applyFont="1" applyFill="1" applyBorder="1" applyAlignment="1" applyProtection="1">
      <alignment horizontal="center"/>
      <protection locked="0"/>
    </xf>
    <xf numFmtId="1" fontId="53" fillId="0" borderId="32" xfId="81" applyNumberFormat="1" applyFont="1" applyFill="1" applyBorder="1" applyAlignment="1" applyProtection="1">
      <alignment horizontal="center"/>
      <protection locked="0"/>
    </xf>
    <xf numFmtId="0" fontId="34" fillId="4" borderId="32" xfId="81" applyFont="1" applyFill="1" applyBorder="1" applyAlignment="1" applyProtection="1">
      <alignment horizontal="center"/>
      <protection/>
    </xf>
    <xf numFmtId="1" fontId="53" fillId="0" borderId="35" xfId="81" applyNumberFormat="1" applyFont="1" applyFill="1" applyBorder="1" applyAlignment="1" applyProtection="1">
      <alignment horizontal="center"/>
      <protection locked="0"/>
    </xf>
    <xf numFmtId="1" fontId="53" fillId="0" borderId="62" xfId="81" applyNumberFormat="1" applyFont="1" applyFill="1" applyBorder="1" applyAlignment="1" applyProtection="1">
      <alignment horizontal="center"/>
      <protection locked="0"/>
    </xf>
    <xf numFmtId="0" fontId="53" fillId="4" borderId="63" xfId="81" applyFont="1" applyFill="1" applyBorder="1" applyAlignment="1" applyProtection="1">
      <alignment horizontal="left" vertical="center" wrapText="1"/>
      <protection/>
    </xf>
    <xf numFmtId="0" fontId="53" fillId="4" borderId="60" xfId="81" applyFont="1" applyFill="1" applyBorder="1" applyAlignment="1" applyProtection="1">
      <alignment horizontal="center"/>
      <protection/>
    </xf>
    <xf numFmtId="0" fontId="57" fillId="4" borderId="64" xfId="81" applyFont="1" applyFill="1" applyBorder="1" applyAlignment="1" applyProtection="1">
      <alignment horizontal="center"/>
      <protection/>
    </xf>
    <xf numFmtId="1" fontId="51" fillId="4" borderId="60" xfId="81" applyNumberFormat="1" applyFont="1" applyFill="1" applyBorder="1" applyAlignment="1" applyProtection="1">
      <alignment horizontal="center"/>
      <protection/>
    </xf>
    <xf numFmtId="1" fontId="57" fillId="4" borderId="60" xfId="81" applyNumberFormat="1" applyFont="1" applyFill="1" applyBorder="1" applyAlignment="1" applyProtection="1">
      <alignment horizontal="center"/>
      <protection/>
    </xf>
    <xf numFmtId="1" fontId="34" fillId="4" borderId="60" xfId="81" applyNumberFormat="1" applyFont="1" applyFill="1" applyBorder="1" applyAlignment="1" applyProtection="1">
      <alignment horizontal="center"/>
      <protection/>
    </xf>
    <xf numFmtId="1" fontId="51" fillId="4" borderId="63" xfId="81" applyNumberFormat="1" applyFont="1" applyFill="1" applyBorder="1" applyAlignment="1" applyProtection="1">
      <alignment horizontal="center"/>
      <protection/>
    </xf>
    <xf numFmtId="0" fontId="56" fillId="45" borderId="58" xfId="81" applyFont="1" applyFill="1" applyBorder="1" applyAlignment="1" applyProtection="1">
      <alignment horizontal="center" vertical="center"/>
      <protection/>
    </xf>
    <xf numFmtId="0" fontId="52" fillId="4" borderId="28" xfId="81" applyFont="1" applyFill="1" applyBorder="1" applyProtection="1">
      <alignment/>
      <protection/>
    </xf>
    <xf numFmtId="0" fontId="51" fillId="4" borderId="0" xfId="81" applyFont="1" applyFill="1" applyBorder="1" applyProtection="1">
      <alignment/>
      <protection/>
    </xf>
    <xf numFmtId="0" fontId="54" fillId="0" borderId="0" xfId="82" applyFont="1" applyFill="1" applyBorder="1" applyAlignment="1">
      <alignment horizontal="center" vertical="center"/>
      <protection/>
    </xf>
    <xf numFmtId="1" fontId="53" fillId="4" borderId="33" xfId="81" applyNumberFormat="1" applyFont="1" applyFill="1" applyBorder="1" applyAlignment="1" applyProtection="1">
      <alignment horizontal="center" vertical="center" shrinkToFit="1"/>
      <protection/>
    </xf>
    <xf numFmtId="1" fontId="15" fillId="4" borderId="33" xfId="81" applyNumberFormat="1" applyFill="1" applyBorder="1" applyProtection="1">
      <alignment/>
      <protection/>
    </xf>
    <xf numFmtId="1" fontId="15" fillId="4" borderId="42" xfId="81" applyNumberFormat="1" applyFill="1" applyBorder="1" applyProtection="1">
      <alignment/>
      <protection/>
    </xf>
    <xf numFmtId="0" fontId="15" fillId="0" borderId="54" xfId="81" applyBorder="1">
      <alignment/>
      <protection/>
    </xf>
    <xf numFmtId="0" fontId="57" fillId="4" borderId="53" xfId="81" applyFont="1" applyFill="1" applyBorder="1" applyAlignment="1" applyProtection="1">
      <alignment horizontal="center"/>
      <protection/>
    </xf>
    <xf numFmtId="0" fontId="54" fillId="0" borderId="35" xfId="81" applyFont="1" applyFill="1" applyBorder="1" applyAlignment="1" applyProtection="1">
      <alignment/>
      <protection locked="0"/>
    </xf>
    <xf numFmtId="0" fontId="53" fillId="4" borderId="24" xfId="81" applyFont="1" applyFill="1" applyBorder="1" applyProtection="1">
      <alignment/>
      <protection/>
    </xf>
    <xf numFmtId="0" fontId="53" fillId="4" borderId="50" xfId="81" applyFont="1" applyFill="1" applyBorder="1" applyProtection="1">
      <alignment/>
      <protection/>
    </xf>
    <xf numFmtId="0" fontId="53" fillId="4" borderId="65" xfId="81" applyFont="1" applyFill="1" applyBorder="1" applyProtection="1">
      <alignment/>
      <protection/>
    </xf>
    <xf numFmtId="0" fontId="57" fillId="45" borderId="60" xfId="0" applyFont="1" applyFill="1" applyBorder="1" applyAlignment="1">
      <alignment horizontal="center" vertical="center"/>
    </xf>
    <xf numFmtId="0" fontId="53" fillId="45" borderId="60" xfId="81" applyFont="1" applyFill="1" applyBorder="1" applyAlignment="1" applyProtection="1">
      <alignment horizontal="center"/>
      <protection/>
    </xf>
    <xf numFmtId="0" fontId="20" fillId="4" borderId="32" xfId="81" applyFont="1" applyFill="1" applyBorder="1" applyAlignment="1" applyProtection="1">
      <alignment horizontal="center"/>
      <protection/>
    </xf>
    <xf numFmtId="0" fontId="26" fillId="4" borderId="32" xfId="81" applyFont="1" applyFill="1" applyBorder="1" applyProtection="1">
      <alignment/>
      <protection/>
    </xf>
    <xf numFmtId="0" fontId="20" fillId="4" borderId="38" xfId="81" applyFont="1" applyFill="1" applyBorder="1" applyAlignment="1" applyProtection="1">
      <alignment horizontal="center"/>
      <protection/>
    </xf>
    <xf numFmtId="0" fontId="20" fillId="4" borderId="29" xfId="81" applyFont="1" applyFill="1" applyBorder="1" applyAlignment="1" applyProtection="1">
      <alignment horizontal="center"/>
      <protection/>
    </xf>
    <xf numFmtId="0" fontId="26" fillId="0" borderId="0" xfId="81" applyFont="1" applyFill="1" applyBorder="1">
      <alignment/>
      <protection/>
    </xf>
    <xf numFmtId="0" fontId="26" fillId="0" borderId="0" xfId="81" applyFont="1" applyFill="1">
      <alignment/>
      <protection/>
    </xf>
    <xf numFmtId="0" fontId="26" fillId="0" borderId="0" xfId="81" applyFont="1">
      <alignment/>
      <protection/>
    </xf>
    <xf numFmtId="0" fontId="58" fillId="45" borderId="66" xfId="81" applyFont="1" applyFill="1" applyBorder="1" applyAlignment="1" applyProtection="1">
      <alignment horizontal="left" vertical="center" wrapText="1"/>
      <protection/>
    </xf>
    <xf numFmtId="0" fontId="53" fillId="45" borderId="64" xfId="81" applyFont="1" applyFill="1" applyBorder="1" applyAlignment="1" applyProtection="1">
      <alignment horizontal="center"/>
      <protection/>
    </xf>
    <xf numFmtId="0" fontId="56" fillId="45" borderId="64" xfId="81" applyFont="1" applyFill="1" applyBorder="1" applyAlignment="1" applyProtection="1">
      <alignment horizontal="center" vertical="center"/>
      <protection/>
    </xf>
    <xf numFmtId="1" fontId="56" fillId="45" borderId="64" xfId="0" applyNumberFormat="1" applyFont="1" applyFill="1" applyBorder="1" applyAlignment="1">
      <alignment horizontal="center" vertical="center"/>
    </xf>
    <xf numFmtId="1" fontId="58" fillId="45" borderId="64" xfId="81" applyNumberFormat="1" applyFont="1" applyFill="1" applyBorder="1" applyAlignment="1" applyProtection="1">
      <alignment horizontal="center"/>
      <protection/>
    </xf>
    <xf numFmtId="1" fontId="56" fillId="45" borderId="66" xfId="0" applyNumberFormat="1" applyFont="1" applyFill="1" applyBorder="1" applyAlignment="1">
      <alignment horizontal="center" vertical="center"/>
    </xf>
    <xf numFmtId="0" fontId="53" fillId="46" borderId="54" xfId="82" applyFont="1" applyFill="1" applyBorder="1" applyAlignment="1">
      <alignment horizontal="center" vertical="center"/>
      <protection/>
    </xf>
    <xf numFmtId="0" fontId="25" fillId="0" borderId="54" xfId="81" applyFont="1" applyBorder="1">
      <alignment/>
      <protection/>
    </xf>
    <xf numFmtId="0" fontId="27" fillId="0" borderId="54" xfId="81" applyFont="1" applyBorder="1">
      <alignment/>
      <protection/>
    </xf>
    <xf numFmtId="1" fontId="20" fillId="0" borderId="67" xfId="81" applyNumberFormat="1" applyFont="1" applyFill="1" applyBorder="1" applyAlignment="1" applyProtection="1">
      <alignment horizontal="center"/>
      <protection locked="0"/>
    </xf>
    <xf numFmtId="1" fontId="20" fillId="4" borderId="65" xfId="81" applyNumberFormat="1" applyFont="1" applyFill="1" applyBorder="1" applyAlignment="1" applyProtection="1">
      <alignment horizontal="center"/>
      <protection/>
    </xf>
    <xf numFmtId="1" fontId="20" fillId="0" borderId="65" xfId="81" applyNumberFormat="1" applyFont="1" applyFill="1" applyBorder="1" applyAlignment="1" applyProtection="1">
      <alignment horizontal="center"/>
      <protection locked="0"/>
    </xf>
    <xf numFmtId="1" fontId="20" fillId="0" borderId="21" xfId="81" applyNumberFormat="1" applyFont="1" applyFill="1" applyBorder="1" applyAlignment="1" applyProtection="1">
      <alignment horizontal="center"/>
      <protection locked="0"/>
    </xf>
    <xf numFmtId="0" fontId="15" fillId="0" borderId="68" xfId="81" applyBorder="1">
      <alignment/>
      <protection/>
    </xf>
    <xf numFmtId="0" fontId="15" fillId="4" borderId="69" xfId="81" applyFill="1" applyBorder="1" applyProtection="1">
      <alignment/>
      <protection/>
    </xf>
    <xf numFmtId="0" fontId="15" fillId="0" borderId="70" xfId="81" applyBorder="1">
      <alignment/>
      <protection/>
    </xf>
    <xf numFmtId="1" fontId="20" fillId="0" borderId="54" xfId="81" applyNumberFormat="1" applyFont="1" applyFill="1" applyBorder="1" applyAlignment="1" applyProtection="1">
      <alignment horizontal="center"/>
      <protection locked="0"/>
    </xf>
    <xf numFmtId="1" fontId="20" fillId="4" borderId="54" xfId="81" applyNumberFormat="1" applyFont="1" applyFill="1" applyBorder="1" applyAlignment="1" applyProtection="1">
      <alignment horizontal="center"/>
      <protection/>
    </xf>
    <xf numFmtId="1" fontId="23" fillId="4" borderId="54" xfId="81" applyNumberFormat="1" applyFont="1" applyFill="1" applyBorder="1" applyAlignment="1" applyProtection="1">
      <alignment horizontal="left" vertical="center" shrinkToFit="1"/>
      <protection/>
    </xf>
    <xf numFmtId="166" fontId="21" fillId="4" borderId="54" xfId="58" applyFont="1" applyFill="1" applyBorder="1" applyAlignment="1" applyProtection="1">
      <alignment horizontal="center" vertical="center"/>
      <protection/>
    </xf>
    <xf numFmtId="0" fontId="20" fillId="4" borderId="20" xfId="81" applyFont="1" applyFill="1" applyBorder="1" applyAlignment="1" applyProtection="1">
      <alignment horizontal="center"/>
      <protection/>
    </xf>
    <xf numFmtId="0" fontId="20" fillId="4" borderId="71" xfId="81" applyFont="1" applyFill="1" applyBorder="1" applyAlignment="1" applyProtection="1">
      <alignment horizontal="center"/>
      <protection/>
    </xf>
    <xf numFmtId="0" fontId="15" fillId="0" borderId="0" xfId="83" applyAlignment="1">
      <alignment horizontal="center"/>
      <protection/>
    </xf>
    <xf numFmtId="0" fontId="15" fillId="0" borderId="54" xfId="81" applyFont="1" applyBorder="1">
      <alignment/>
      <protection/>
    </xf>
    <xf numFmtId="0" fontId="78" fillId="0" borderId="54" xfId="81" applyFont="1" applyBorder="1">
      <alignment/>
      <protection/>
    </xf>
    <xf numFmtId="0" fontId="27" fillId="0" borderId="0" xfId="81" applyFont="1" applyFill="1">
      <alignment/>
      <protection/>
    </xf>
    <xf numFmtId="0" fontId="26" fillId="0" borderId="54" xfId="83" applyFont="1" applyFill="1" applyBorder="1" applyAlignment="1">
      <alignment horizontal="center"/>
      <protection/>
    </xf>
    <xf numFmtId="0" fontId="53" fillId="0" borderId="54" xfId="83" applyFont="1" applyFill="1" applyBorder="1" applyAlignment="1" applyProtection="1">
      <alignment horizontal="left" wrapText="1"/>
      <protection locked="0"/>
    </xf>
    <xf numFmtId="0" fontId="53" fillId="0" borderId="54" xfId="83" applyFont="1" applyFill="1" applyBorder="1" applyAlignment="1" applyProtection="1">
      <alignment horizontal="center" wrapText="1"/>
      <protection locked="0"/>
    </xf>
    <xf numFmtId="0" fontId="53" fillId="0" borderId="54" xfId="83" applyFont="1" applyFill="1" applyBorder="1" applyAlignment="1" applyProtection="1">
      <alignment horizontal="left" vertical="center" wrapText="1"/>
      <protection locked="0"/>
    </xf>
    <xf numFmtId="0" fontId="36" fillId="0" borderId="72" xfId="83" applyFont="1" applyBorder="1" applyAlignment="1">
      <alignment horizontal="center"/>
      <protection/>
    </xf>
    <xf numFmtId="0" fontId="36" fillId="0" borderId="73" xfId="83" applyFont="1" applyBorder="1" applyAlignment="1">
      <alignment horizontal="center"/>
      <protection/>
    </xf>
    <xf numFmtId="0" fontId="26" fillId="0" borderId="74" xfId="83" applyFont="1" applyFill="1" applyBorder="1" applyAlignment="1">
      <alignment horizontal="left"/>
      <protection/>
    </xf>
    <xf numFmtId="0" fontId="53" fillId="0" borderId="74" xfId="83" applyFont="1" applyFill="1" applyBorder="1" applyAlignment="1" applyProtection="1">
      <alignment horizontal="left"/>
      <protection locked="0"/>
    </xf>
    <xf numFmtId="0" fontId="53" fillId="0" borderId="74" xfId="83" applyFont="1" applyFill="1" applyBorder="1" applyAlignment="1" applyProtection="1">
      <alignment horizontal="left" vertical="center" wrapText="1"/>
      <protection locked="0"/>
    </xf>
    <xf numFmtId="0" fontId="53" fillId="0" borderId="74" xfId="83" applyFont="1" applyFill="1" applyBorder="1" applyAlignment="1" applyProtection="1">
      <alignment horizontal="left" wrapText="1"/>
      <protection locked="0"/>
    </xf>
    <xf numFmtId="0" fontId="53" fillId="0" borderId="74" xfId="83" applyFont="1" applyFill="1" applyBorder="1" applyAlignment="1" applyProtection="1">
      <alignment horizontal="left" vertical="center"/>
      <protection locked="0"/>
    </xf>
    <xf numFmtId="0" fontId="53" fillId="0" borderId="54" xfId="0" applyFont="1" applyFill="1" applyBorder="1" applyAlignment="1">
      <alignment horizontal="center"/>
    </xf>
    <xf numFmtId="0" fontId="53" fillId="0" borderId="54" xfId="83" applyFont="1" applyFill="1" applyBorder="1" applyAlignment="1" applyProtection="1">
      <alignment horizontal="center" wrapText="1"/>
      <protection locked="0"/>
    </xf>
    <xf numFmtId="0" fontId="53" fillId="0" borderId="54" xfId="0" applyFont="1" applyFill="1" applyBorder="1" applyAlignment="1">
      <alignment horizontal="center" vertical="center"/>
    </xf>
    <xf numFmtId="0" fontId="53" fillId="0" borderId="54" xfId="83" applyFont="1" applyFill="1" applyBorder="1" applyAlignment="1" applyProtection="1">
      <alignment horizontal="center"/>
      <protection locked="0"/>
    </xf>
    <xf numFmtId="0" fontId="53" fillId="0" borderId="54" xfId="83" applyFont="1" applyFill="1" applyBorder="1" applyAlignment="1" applyProtection="1">
      <alignment horizontal="center" vertical="center"/>
      <protection locked="0"/>
    </xf>
    <xf numFmtId="0" fontId="34" fillId="0" borderId="31" xfId="81" applyFont="1" applyFill="1" applyBorder="1" applyAlignment="1" applyProtection="1">
      <alignment horizontal="center"/>
      <protection locked="0"/>
    </xf>
    <xf numFmtId="0" fontId="53" fillId="46" borderId="54" xfId="0" applyFont="1" applyFill="1" applyBorder="1" applyAlignment="1">
      <alignment horizontal="center" vertical="center"/>
    </xf>
    <xf numFmtId="0" fontId="57" fillId="4" borderId="0" xfId="81" applyFont="1" applyFill="1" applyBorder="1" applyAlignment="1" applyProtection="1">
      <alignment horizontal="center"/>
      <protection/>
    </xf>
    <xf numFmtId="1" fontId="53" fillId="0" borderId="75" xfId="81" applyNumberFormat="1" applyFont="1" applyFill="1" applyBorder="1" applyAlignment="1" applyProtection="1">
      <alignment horizontal="center"/>
      <protection locked="0"/>
    </xf>
    <xf numFmtId="1" fontId="53" fillId="4" borderId="65" xfId="81" applyNumberFormat="1" applyFont="1" applyFill="1" applyBorder="1" applyAlignment="1" applyProtection="1">
      <alignment horizontal="center"/>
      <protection/>
    </xf>
    <xf numFmtId="1" fontId="53" fillId="0" borderId="65" xfId="81" applyNumberFormat="1" applyFont="1" applyFill="1" applyBorder="1" applyAlignment="1" applyProtection="1">
      <alignment horizontal="center"/>
      <protection locked="0"/>
    </xf>
    <xf numFmtId="0" fontId="34" fillId="4" borderId="65" xfId="81" applyFont="1" applyFill="1" applyBorder="1" applyAlignment="1" applyProtection="1">
      <alignment horizontal="center"/>
      <protection/>
    </xf>
    <xf numFmtId="1" fontId="53" fillId="0" borderId="76" xfId="81" applyNumberFormat="1" applyFont="1" applyFill="1" applyBorder="1" applyAlignment="1" applyProtection="1">
      <alignment horizontal="center"/>
      <protection locked="0"/>
    </xf>
    <xf numFmtId="1" fontId="53" fillId="0" borderId="0" xfId="81" applyNumberFormat="1" applyFont="1" applyFill="1" applyBorder="1" applyAlignment="1" applyProtection="1">
      <alignment horizontal="center"/>
      <protection locked="0"/>
    </xf>
    <xf numFmtId="1" fontId="53" fillId="4" borderId="19" xfId="81" applyNumberFormat="1" applyFont="1" applyFill="1" applyBorder="1" applyAlignment="1" applyProtection="1">
      <alignment horizontal="center"/>
      <protection/>
    </xf>
    <xf numFmtId="1" fontId="53" fillId="4" borderId="75" xfId="81" applyNumberFormat="1" applyFont="1" applyFill="1" applyBorder="1" applyAlignment="1" applyProtection="1">
      <alignment horizontal="center"/>
      <protection/>
    </xf>
    <xf numFmtId="1" fontId="53" fillId="4" borderId="39" xfId="81" applyNumberFormat="1" applyFont="1" applyFill="1" applyBorder="1" applyAlignment="1" applyProtection="1">
      <alignment horizontal="center" vertical="center" shrinkToFit="1"/>
      <protection/>
    </xf>
    <xf numFmtId="0" fontId="53" fillId="46" borderId="54" xfId="82" applyFont="1" applyFill="1" applyBorder="1" applyAlignment="1">
      <alignment horizontal="center" vertical="center"/>
      <protection/>
    </xf>
    <xf numFmtId="0" fontId="53" fillId="46" borderId="0" xfId="82" applyFont="1" applyFill="1" applyBorder="1" applyAlignment="1">
      <alignment horizontal="center" vertical="center"/>
      <protection/>
    </xf>
    <xf numFmtId="0" fontId="54" fillId="0" borderId="77" xfId="82" applyFont="1" applyFill="1" applyBorder="1" applyAlignment="1">
      <alignment horizontal="center" vertical="center"/>
      <protection/>
    </xf>
    <xf numFmtId="0" fontId="54" fillId="0" borderId="78" xfId="82" applyFont="1" applyFill="1" applyBorder="1" applyAlignment="1">
      <alignment horizontal="center" vertical="center"/>
      <protection/>
    </xf>
    <xf numFmtId="0" fontId="34" fillId="0" borderId="37" xfId="81" applyFont="1" applyFill="1" applyBorder="1" applyAlignment="1" applyProtection="1">
      <alignment horizontal="center"/>
      <protection locked="0"/>
    </xf>
    <xf numFmtId="0" fontId="53" fillId="0" borderId="20" xfId="80" applyNumberFormat="1" applyFont="1" applyBorder="1" applyAlignment="1" applyProtection="1">
      <alignment horizontal="center"/>
      <protection locked="0"/>
    </xf>
    <xf numFmtId="0" fontId="53" fillId="0" borderId="39" xfId="80" applyFont="1" applyBorder="1" applyAlignment="1" applyProtection="1">
      <alignment horizontal="center"/>
      <protection locked="0"/>
    </xf>
    <xf numFmtId="0" fontId="53" fillId="0" borderId="79" xfId="80" applyNumberFormat="1" applyFont="1" applyBorder="1" applyAlignment="1" applyProtection="1">
      <alignment horizontal="center"/>
      <protection locked="0"/>
    </xf>
    <xf numFmtId="0" fontId="53" fillId="0" borderId="38" xfId="80" applyNumberFormat="1" applyFont="1" applyBorder="1" applyAlignment="1" applyProtection="1">
      <alignment horizontal="center"/>
      <protection locked="0"/>
    </xf>
    <xf numFmtId="0" fontId="53" fillId="0" borderId="38" xfId="80" applyFont="1" applyBorder="1" applyAlignment="1" applyProtection="1">
      <alignment horizontal="center"/>
      <protection locked="0"/>
    </xf>
    <xf numFmtId="0" fontId="53" fillId="0" borderId="80" xfId="81" applyFont="1" applyBorder="1" applyAlignment="1" applyProtection="1">
      <alignment horizontal="center"/>
      <protection locked="0"/>
    </xf>
    <xf numFmtId="0" fontId="53" fillId="0" borderId="0" xfId="81" applyFont="1" applyBorder="1" applyAlignment="1" applyProtection="1">
      <alignment horizontal="center"/>
      <protection locked="0"/>
    </xf>
    <xf numFmtId="0" fontId="53" fillId="0" borderId="76" xfId="81" applyFont="1" applyBorder="1" applyAlignment="1" applyProtection="1">
      <alignment horizontal="center"/>
      <protection locked="0"/>
    </xf>
    <xf numFmtId="0" fontId="53" fillId="4" borderId="20" xfId="81" applyFont="1" applyFill="1" applyBorder="1" applyAlignment="1" applyProtection="1">
      <alignment horizontal="center"/>
      <protection/>
    </xf>
    <xf numFmtId="0" fontId="54" fillId="0" borderId="74" xfId="0" applyFont="1" applyBorder="1" applyAlignment="1" applyProtection="1">
      <alignment horizontal="left" vertical="center"/>
      <protection locked="0"/>
    </xf>
    <xf numFmtId="9" fontId="54" fillId="0" borderId="74" xfId="92" applyFont="1" applyBorder="1" applyAlignment="1" applyProtection="1">
      <alignment horizontal="left" vertical="center"/>
      <protection locked="0"/>
    </xf>
    <xf numFmtId="0" fontId="54" fillId="0" borderId="74" xfId="0" applyFont="1" applyFill="1" applyBorder="1" applyAlignment="1" applyProtection="1">
      <alignment horizontal="left" vertical="center"/>
      <protection locked="0"/>
    </xf>
    <xf numFmtId="0" fontId="54" fillId="0" borderId="74" xfId="82" applyFont="1" applyBorder="1" applyAlignment="1" applyProtection="1">
      <alignment horizontal="left" vertical="center"/>
      <protection locked="0"/>
    </xf>
    <xf numFmtId="0" fontId="54" fillId="0" borderId="74" xfId="81" applyFont="1" applyFill="1" applyBorder="1" applyAlignment="1" applyProtection="1">
      <alignment/>
      <protection locked="0"/>
    </xf>
    <xf numFmtId="0" fontId="53" fillId="4" borderId="27" xfId="81" applyFont="1" applyFill="1" applyBorder="1" applyProtection="1">
      <alignment/>
      <protection/>
    </xf>
    <xf numFmtId="0" fontId="52" fillId="4" borderId="81" xfId="81" applyFont="1" applyFill="1" applyBorder="1" applyProtection="1">
      <alignment/>
      <protection/>
    </xf>
    <xf numFmtId="0" fontId="57" fillId="47" borderId="82" xfId="81" applyFont="1" applyFill="1" applyBorder="1" applyAlignment="1" applyProtection="1">
      <alignment horizontal="center" vertical="center" textRotation="90"/>
      <protection/>
    </xf>
    <xf numFmtId="0" fontId="56" fillId="47" borderId="83" xfId="81" applyFont="1" applyFill="1" applyBorder="1" applyAlignment="1" applyProtection="1">
      <alignment horizontal="center" vertical="center"/>
      <protection/>
    </xf>
    <xf numFmtId="0" fontId="51" fillId="4" borderId="52" xfId="81" applyFont="1" applyFill="1" applyBorder="1" applyAlignment="1" applyProtection="1">
      <alignment horizontal="center"/>
      <protection/>
    </xf>
    <xf numFmtId="0" fontId="53" fillId="0" borderId="18" xfId="80" applyFont="1" applyFill="1" applyBorder="1" applyAlignment="1" applyProtection="1">
      <alignment horizontal="center"/>
      <protection locked="0"/>
    </xf>
    <xf numFmtId="0" fontId="53" fillId="4" borderId="18" xfId="81" applyFont="1" applyFill="1" applyBorder="1" applyAlignment="1" applyProtection="1">
      <alignment horizontal="center"/>
      <protection/>
    </xf>
    <xf numFmtId="0" fontId="20" fillId="0" borderId="73" xfId="81" applyFont="1" applyFill="1" applyBorder="1" applyAlignment="1" applyProtection="1">
      <alignment/>
      <protection locked="0"/>
    </xf>
    <xf numFmtId="0" fontId="53" fillId="0" borderId="0" xfId="80" applyNumberFormat="1" applyFont="1" applyBorder="1" applyAlignment="1" applyProtection="1">
      <alignment horizontal="center"/>
      <protection locked="0"/>
    </xf>
    <xf numFmtId="1" fontId="53" fillId="4" borderId="0" xfId="81" applyNumberFormat="1" applyFont="1" applyFill="1" applyBorder="1" applyAlignment="1" applyProtection="1">
      <alignment horizontal="center"/>
      <protection/>
    </xf>
    <xf numFmtId="1" fontId="53" fillId="4" borderId="22" xfId="81" applyNumberFormat="1" applyFont="1" applyFill="1" applyBorder="1" applyAlignment="1" applyProtection="1">
      <alignment horizontal="center"/>
      <protection/>
    </xf>
    <xf numFmtId="0" fontId="20" fillId="4" borderId="27" xfId="0" applyFont="1" applyFill="1" applyBorder="1" applyAlignment="1" applyProtection="1">
      <alignment horizontal="center" vertical="center" wrapText="1"/>
      <protection/>
    </xf>
    <xf numFmtId="0" fontId="20" fillId="4" borderId="38" xfId="81" applyFont="1" applyFill="1" applyBorder="1" applyAlignment="1" applyProtection="1">
      <alignment horizontal="center"/>
      <protection/>
    </xf>
    <xf numFmtId="0" fontId="53" fillId="0" borderId="70" xfId="80" applyNumberFormat="1" applyFont="1" applyBorder="1" applyAlignment="1" applyProtection="1">
      <alignment horizontal="center"/>
      <protection locked="0"/>
    </xf>
    <xf numFmtId="1" fontId="53" fillId="4" borderId="70" xfId="81" applyNumberFormat="1" applyFont="1" applyFill="1" applyBorder="1" applyAlignment="1" applyProtection="1">
      <alignment horizontal="center"/>
      <protection/>
    </xf>
    <xf numFmtId="0" fontId="53" fillId="0" borderId="54" xfId="80" applyNumberFormat="1" applyFont="1" applyBorder="1" applyAlignment="1" applyProtection="1">
      <alignment horizontal="center"/>
      <protection locked="0"/>
    </xf>
    <xf numFmtId="1" fontId="53" fillId="4" borderId="54" xfId="81" applyNumberFormat="1" applyFont="1" applyFill="1" applyBorder="1" applyAlignment="1" applyProtection="1">
      <alignment horizontal="center"/>
      <protection/>
    </xf>
    <xf numFmtId="1" fontId="54" fillId="0" borderId="54" xfId="0" applyNumberFormat="1" applyFont="1" applyFill="1" applyBorder="1" applyAlignment="1">
      <alignment horizontal="center" vertical="center"/>
    </xf>
    <xf numFmtId="0" fontId="53" fillId="0" borderId="71" xfId="80" applyNumberFormat="1" applyFont="1" applyBorder="1" applyAlignment="1" applyProtection="1">
      <alignment horizontal="center"/>
      <protection locked="0"/>
    </xf>
    <xf numFmtId="0" fontId="53" fillId="0" borderId="84" xfId="80" applyNumberFormat="1" applyFont="1" applyBorder="1" applyAlignment="1" applyProtection="1">
      <alignment horizontal="center"/>
      <protection locked="0"/>
    </xf>
    <xf numFmtId="0" fontId="53" fillId="0" borderId="85" xfId="80" applyNumberFormat="1" applyFont="1" applyBorder="1" applyAlignment="1" applyProtection="1">
      <alignment horizontal="center"/>
      <protection locked="0"/>
    </xf>
    <xf numFmtId="0" fontId="53" fillId="0" borderId="86" xfId="80" applyNumberFormat="1" applyFont="1" applyBorder="1" applyAlignment="1" applyProtection="1">
      <alignment horizontal="center"/>
      <protection locked="0"/>
    </xf>
    <xf numFmtId="0" fontId="53" fillId="0" borderId="87" xfId="81" applyFont="1" applyBorder="1" applyAlignment="1" applyProtection="1">
      <alignment horizontal="center"/>
      <protection locked="0"/>
    </xf>
    <xf numFmtId="0" fontId="53" fillId="0" borderId="87" xfId="80" applyNumberFormat="1" applyFont="1" applyBorder="1" applyAlignment="1" applyProtection="1">
      <alignment horizontal="center"/>
      <protection locked="0"/>
    </xf>
    <xf numFmtId="1" fontId="53" fillId="46" borderId="32" xfId="81" applyNumberFormat="1" applyFont="1" applyFill="1" applyBorder="1" applyAlignment="1" applyProtection="1">
      <alignment horizontal="center"/>
      <protection/>
    </xf>
    <xf numFmtId="0" fontId="51" fillId="4" borderId="60" xfId="81" applyNumberFormat="1" applyFont="1" applyFill="1" applyBorder="1" applyAlignment="1" applyProtection="1">
      <alignment horizontal="center"/>
      <protection/>
    </xf>
    <xf numFmtId="0" fontId="56" fillId="47" borderId="88" xfId="81" applyFont="1" applyFill="1" applyBorder="1" applyAlignment="1" applyProtection="1">
      <alignment horizontal="center" vertical="center"/>
      <protection/>
    </xf>
    <xf numFmtId="0" fontId="56" fillId="47" borderId="89" xfId="81" applyFont="1" applyFill="1" applyBorder="1" applyAlignment="1" applyProtection="1">
      <alignment horizontal="center" vertical="center"/>
      <protection/>
    </xf>
    <xf numFmtId="1" fontId="23" fillId="4" borderId="90" xfId="81" applyNumberFormat="1" applyFont="1" applyFill="1" applyBorder="1" applyAlignment="1" applyProtection="1">
      <alignment vertical="center" shrinkToFit="1"/>
      <protection/>
    </xf>
    <xf numFmtId="1" fontId="23" fillId="4" borderId="91" xfId="81" applyNumberFormat="1" applyFont="1" applyFill="1" applyBorder="1" applyAlignment="1" applyProtection="1">
      <alignment vertical="center" shrinkToFit="1"/>
      <protection/>
    </xf>
    <xf numFmtId="166" fontId="21" fillId="4" borderId="91" xfId="58" applyFont="1" applyFill="1" applyBorder="1" applyAlignment="1" applyProtection="1">
      <alignment vertical="center"/>
      <protection/>
    </xf>
    <xf numFmtId="166" fontId="21" fillId="4" borderId="92" xfId="58" applyFont="1" applyFill="1" applyBorder="1" applyAlignment="1" applyProtection="1">
      <alignment vertical="center"/>
      <protection/>
    </xf>
    <xf numFmtId="0" fontId="77" fillId="0" borderId="18" xfId="80" applyNumberFormat="1" applyFont="1" applyBorder="1" applyAlignment="1" applyProtection="1">
      <alignment horizontal="center"/>
      <protection locked="0"/>
    </xf>
    <xf numFmtId="1" fontId="79" fillId="0" borderId="54" xfId="81" applyNumberFormat="1" applyFont="1" applyFill="1" applyBorder="1" applyAlignment="1" applyProtection="1">
      <alignment horizontal="center"/>
      <protection locked="0"/>
    </xf>
    <xf numFmtId="0" fontId="80" fillId="4" borderId="32" xfId="81" applyFont="1" applyFill="1" applyBorder="1" applyAlignment="1" applyProtection="1">
      <alignment horizontal="center"/>
      <protection/>
    </xf>
    <xf numFmtId="0" fontId="81" fillId="4" borderId="52" xfId="81" applyFont="1" applyFill="1" applyBorder="1" applyAlignment="1" applyProtection="1">
      <alignment horizontal="center"/>
      <protection/>
    </xf>
    <xf numFmtId="0" fontId="77" fillId="0" borderId="55" xfId="80" applyNumberFormat="1" applyFont="1" applyBorder="1" applyAlignment="1" applyProtection="1">
      <alignment horizontal="center"/>
      <protection locked="0"/>
    </xf>
    <xf numFmtId="1" fontId="77" fillId="4" borderId="32" xfId="81" applyNumberFormat="1" applyFont="1" applyFill="1" applyBorder="1" applyAlignment="1" applyProtection="1">
      <alignment horizontal="center"/>
      <protection/>
    </xf>
    <xf numFmtId="0" fontId="77" fillId="0" borderId="18" xfId="80" applyNumberFormat="1" applyFont="1" applyFill="1" applyBorder="1" applyAlignment="1" applyProtection="1">
      <alignment horizontal="center"/>
      <protection locked="0"/>
    </xf>
    <xf numFmtId="0" fontId="82" fillId="0" borderId="54" xfId="0" applyFont="1" applyFill="1" applyBorder="1" applyAlignment="1">
      <alignment horizontal="center" vertical="center"/>
    </xf>
    <xf numFmtId="0" fontId="77" fillId="0" borderId="23" xfId="80" applyNumberFormat="1" applyFont="1" applyBorder="1" applyAlignment="1" applyProtection="1">
      <alignment/>
      <protection locked="0"/>
    </xf>
    <xf numFmtId="0" fontId="77" fillId="0" borderId="24" xfId="80" applyNumberFormat="1" applyFont="1" applyBorder="1" applyAlignment="1" applyProtection="1">
      <alignment/>
      <protection locked="0"/>
    </xf>
    <xf numFmtId="1" fontId="82" fillId="0" borderId="93" xfId="0" applyNumberFormat="1" applyFont="1" applyFill="1" applyBorder="1" applyAlignment="1">
      <alignment horizontal="center" vertical="center"/>
    </xf>
    <xf numFmtId="0" fontId="53" fillId="0" borderId="23" xfId="80" applyNumberFormat="1" applyFont="1" applyBorder="1" applyAlignment="1" applyProtection="1">
      <alignment/>
      <protection locked="0"/>
    </xf>
    <xf numFmtId="0" fontId="53" fillId="0" borderId="24" xfId="80" applyNumberFormat="1" applyFont="1" applyBorder="1" applyAlignment="1" applyProtection="1">
      <alignment/>
      <protection locked="0"/>
    </xf>
    <xf numFmtId="0" fontId="53" fillId="0" borderId="94" xfId="80" applyNumberFormat="1" applyFont="1" applyBorder="1" applyAlignment="1" applyProtection="1">
      <alignment/>
      <protection locked="0"/>
    </xf>
    <xf numFmtId="1" fontId="20" fillId="0" borderId="95" xfId="81" applyNumberFormat="1" applyFont="1" applyFill="1" applyBorder="1" applyAlignment="1" applyProtection="1">
      <alignment horizontal="center"/>
      <protection locked="0"/>
    </xf>
    <xf numFmtId="1" fontId="20" fillId="0" borderId="73" xfId="81" applyNumberFormat="1" applyFont="1" applyFill="1" applyBorder="1" applyAlignment="1" applyProtection="1">
      <alignment horizontal="center"/>
      <protection locked="0"/>
    </xf>
    <xf numFmtId="1" fontId="79" fillId="0" borderId="95" xfId="81" applyNumberFormat="1" applyFont="1" applyFill="1" applyBorder="1" applyAlignment="1" applyProtection="1">
      <alignment horizontal="center"/>
      <protection locked="0"/>
    </xf>
    <xf numFmtId="1" fontId="79" fillId="4" borderId="54" xfId="81" applyNumberFormat="1" applyFont="1" applyFill="1" applyBorder="1" applyAlignment="1" applyProtection="1">
      <alignment horizontal="center"/>
      <protection/>
    </xf>
    <xf numFmtId="1" fontId="79" fillId="0" borderId="73" xfId="81" applyNumberFormat="1" applyFont="1" applyFill="1" applyBorder="1" applyAlignment="1" applyProtection="1">
      <alignment horizontal="center"/>
      <protection locked="0"/>
    </xf>
    <xf numFmtId="0" fontId="77" fillId="0" borderId="32" xfId="80" applyFont="1" applyBorder="1" applyAlignment="1" applyProtection="1">
      <alignment horizontal="center"/>
      <protection locked="0"/>
    </xf>
    <xf numFmtId="0" fontId="25" fillId="0" borderId="71" xfId="81" applyFont="1" applyBorder="1">
      <alignment/>
      <protection/>
    </xf>
    <xf numFmtId="1" fontId="53" fillId="4" borderId="38" xfId="81" applyNumberFormat="1" applyFont="1" applyFill="1" applyBorder="1" applyAlignment="1" applyProtection="1">
      <alignment horizontal="center"/>
      <protection/>
    </xf>
    <xf numFmtId="1" fontId="54" fillId="0" borderId="96" xfId="0" applyNumberFormat="1" applyFont="1" applyFill="1" applyBorder="1" applyAlignment="1">
      <alignment horizontal="center" vertical="center"/>
    </xf>
    <xf numFmtId="1" fontId="53" fillId="4" borderId="37" xfId="81" applyNumberFormat="1" applyFont="1" applyFill="1" applyBorder="1" applyAlignment="1" applyProtection="1">
      <alignment horizontal="center"/>
      <protection/>
    </xf>
    <xf numFmtId="1" fontId="53" fillId="4" borderId="20" xfId="81" applyNumberFormat="1" applyFont="1" applyFill="1" applyBorder="1" applyAlignment="1" applyProtection="1">
      <alignment horizontal="center"/>
      <protection/>
    </xf>
    <xf numFmtId="0" fontId="53" fillId="4" borderId="97" xfId="81" applyFont="1" applyFill="1" applyBorder="1" applyProtection="1">
      <alignment/>
      <protection/>
    </xf>
    <xf numFmtId="1" fontId="51" fillId="4" borderId="98" xfId="81" applyNumberFormat="1" applyFont="1" applyFill="1" applyBorder="1" applyAlignment="1" applyProtection="1">
      <alignment horizontal="center"/>
      <protection/>
    </xf>
    <xf numFmtId="1" fontId="62" fillId="4" borderId="0" xfId="81" applyNumberFormat="1" applyFont="1" applyFill="1" applyBorder="1" applyAlignment="1" applyProtection="1">
      <alignment horizontal="center"/>
      <protection/>
    </xf>
    <xf numFmtId="0" fontId="53" fillId="4" borderId="99" xfId="81" applyFont="1" applyFill="1" applyBorder="1" applyAlignment="1" applyProtection="1">
      <alignment horizontal="left"/>
      <protection/>
    </xf>
    <xf numFmtId="0" fontId="53" fillId="4" borderId="100" xfId="81" applyFont="1" applyFill="1" applyBorder="1" applyProtection="1">
      <alignment/>
      <protection/>
    </xf>
    <xf numFmtId="0" fontId="51" fillId="4" borderId="101" xfId="81" applyFont="1" applyFill="1" applyBorder="1" applyAlignment="1" applyProtection="1">
      <alignment horizontal="center"/>
      <protection/>
    </xf>
    <xf numFmtId="0" fontId="51" fillId="4" borderId="102" xfId="81" applyNumberFormat="1" applyFont="1" applyFill="1" applyBorder="1" applyAlignment="1" applyProtection="1">
      <alignment horizontal="center"/>
      <protection/>
    </xf>
    <xf numFmtId="1" fontId="63" fillId="4" borderId="103" xfId="81" applyNumberFormat="1" applyFont="1" applyFill="1" applyBorder="1" applyAlignment="1" applyProtection="1">
      <alignment horizontal="center"/>
      <protection/>
    </xf>
    <xf numFmtId="1" fontId="51" fillId="4" borderId="102" xfId="81" applyNumberFormat="1" applyFont="1" applyFill="1" applyBorder="1" applyAlignment="1" applyProtection="1">
      <alignment horizontal="center"/>
      <protection/>
    </xf>
    <xf numFmtId="1" fontId="51" fillId="4" borderId="104" xfId="81" applyNumberFormat="1" applyFont="1" applyFill="1" applyBorder="1" applyAlignment="1" applyProtection="1">
      <alignment horizontal="center"/>
      <protection/>
    </xf>
    <xf numFmtId="1" fontId="53" fillId="4" borderId="100" xfId="81" applyNumberFormat="1" applyFont="1" applyFill="1" applyBorder="1" applyAlignment="1" applyProtection="1">
      <alignment horizontal="center"/>
      <protection/>
    </xf>
    <xf numFmtId="1" fontId="51" fillId="4" borderId="100" xfId="81" applyNumberFormat="1" applyFont="1" applyFill="1" applyBorder="1" applyAlignment="1" applyProtection="1">
      <alignment horizontal="center"/>
      <protection/>
    </xf>
    <xf numFmtId="1" fontId="63" fillId="4" borderId="105" xfId="81" applyNumberFormat="1" applyFont="1" applyFill="1" applyBorder="1" applyAlignment="1" applyProtection="1">
      <alignment horizontal="center"/>
      <protection/>
    </xf>
    <xf numFmtId="1" fontId="63" fillId="4" borderId="106" xfId="81" applyNumberFormat="1" applyFont="1" applyFill="1" applyBorder="1" applyAlignment="1" applyProtection="1">
      <alignment horizontal="center"/>
      <protection/>
    </xf>
    <xf numFmtId="1" fontId="63" fillId="4" borderId="107" xfId="81" applyNumberFormat="1" applyFont="1" applyFill="1" applyBorder="1" applyAlignment="1" applyProtection="1">
      <alignment horizontal="center"/>
      <protection/>
    </xf>
    <xf numFmtId="1" fontId="51" fillId="4" borderId="108" xfId="81" applyNumberFormat="1" applyFont="1" applyFill="1" applyBorder="1" applyAlignment="1" applyProtection="1">
      <alignment horizontal="center"/>
      <protection/>
    </xf>
    <xf numFmtId="1" fontId="51" fillId="4" borderId="109" xfId="81" applyNumberFormat="1" applyFont="1" applyFill="1" applyBorder="1" applyAlignment="1" applyProtection="1">
      <alignment horizontal="center"/>
      <protection/>
    </xf>
    <xf numFmtId="0" fontId="53" fillId="46" borderId="68" xfId="0" applyFont="1" applyFill="1" applyBorder="1" applyAlignment="1">
      <alignment horizontal="center" vertical="center"/>
    </xf>
    <xf numFmtId="0" fontId="53" fillId="0" borderId="110" xfId="80" applyNumberFormat="1" applyFont="1" applyBorder="1" applyAlignment="1" applyProtection="1">
      <alignment horizontal="center"/>
      <protection locked="0"/>
    </xf>
    <xf numFmtId="0" fontId="57" fillId="4" borderId="106" xfId="81" applyFont="1" applyFill="1" applyBorder="1" applyAlignment="1" applyProtection="1">
      <alignment horizontal="center"/>
      <protection/>
    </xf>
    <xf numFmtId="1" fontId="57" fillId="4" borderId="100" xfId="81" applyNumberFormat="1" applyFont="1" applyFill="1" applyBorder="1" applyAlignment="1" applyProtection="1">
      <alignment horizontal="center"/>
      <protection/>
    </xf>
    <xf numFmtId="0" fontId="55" fillId="4" borderId="107" xfId="81" applyFont="1" applyFill="1" applyBorder="1" applyAlignment="1" applyProtection="1">
      <alignment horizontal="center"/>
      <protection/>
    </xf>
    <xf numFmtId="1" fontId="51" fillId="4" borderId="111" xfId="81" applyNumberFormat="1" applyFont="1" applyFill="1" applyBorder="1" applyAlignment="1" applyProtection="1">
      <alignment horizontal="center"/>
      <protection/>
    </xf>
    <xf numFmtId="0" fontId="55" fillId="4" borderId="103" xfId="81" applyFont="1" applyFill="1" applyBorder="1" applyAlignment="1" applyProtection="1">
      <alignment horizontal="center"/>
      <protection/>
    </xf>
    <xf numFmtId="0" fontId="54" fillId="0" borderId="78" xfId="81" applyFont="1" applyFill="1" applyBorder="1" applyAlignment="1" applyProtection="1">
      <alignment/>
      <protection locked="0"/>
    </xf>
    <xf numFmtId="0" fontId="54" fillId="0" borderId="112" xfId="81" applyFont="1" applyFill="1" applyBorder="1" applyAlignment="1" applyProtection="1">
      <alignment/>
      <protection locked="0"/>
    </xf>
    <xf numFmtId="0" fontId="54" fillId="0" borderId="54" xfId="82" applyFont="1" applyFill="1" applyBorder="1" applyAlignment="1">
      <alignment horizontal="left" vertical="center"/>
      <protection/>
    </xf>
    <xf numFmtId="0" fontId="54" fillId="0" borderId="68" xfId="82" applyFont="1" applyFill="1" applyBorder="1" applyAlignment="1">
      <alignment horizontal="left" vertical="center"/>
      <protection/>
    </xf>
    <xf numFmtId="1" fontId="20" fillId="0" borderId="24" xfId="81" applyNumberFormat="1" applyFont="1" applyFill="1" applyBorder="1" applyAlignment="1" applyProtection="1">
      <alignment horizontal="center"/>
      <protection/>
    </xf>
    <xf numFmtId="1" fontId="20" fillId="0" borderId="32" xfId="81" applyNumberFormat="1" applyFont="1" applyFill="1" applyBorder="1" applyAlignment="1" applyProtection="1">
      <alignment horizontal="center"/>
      <protection/>
    </xf>
    <xf numFmtId="1" fontId="20" fillId="0" borderId="71" xfId="81" applyNumberFormat="1" applyFont="1" applyFill="1" applyBorder="1" applyAlignment="1" applyProtection="1">
      <alignment horizontal="center"/>
      <protection locked="0"/>
    </xf>
    <xf numFmtId="0" fontId="53" fillId="0" borderId="113" xfId="80" applyNumberFormat="1" applyFont="1" applyBorder="1" applyAlignment="1" applyProtection="1">
      <alignment/>
      <protection locked="0"/>
    </xf>
    <xf numFmtId="0" fontId="53" fillId="0" borderId="91" xfId="80" applyNumberFormat="1" applyFont="1" applyBorder="1" applyAlignment="1" applyProtection="1">
      <alignment/>
      <protection locked="0"/>
    </xf>
    <xf numFmtId="1" fontId="53" fillId="0" borderId="114" xfId="81" applyNumberFormat="1" applyFont="1" applyFill="1" applyBorder="1" applyAlignment="1" applyProtection="1">
      <alignment/>
      <protection/>
    </xf>
    <xf numFmtId="1" fontId="53" fillId="0" borderId="114" xfId="81" applyNumberFormat="1" applyFont="1" applyFill="1" applyBorder="1" applyAlignment="1" applyProtection="1">
      <alignment horizontal="center" vertical="center"/>
      <protection/>
    </xf>
    <xf numFmtId="0" fontId="53" fillId="0" borderId="92" xfId="80" applyNumberFormat="1" applyFont="1" applyBorder="1" applyAlignment="1" applyProtection="1">
      <alignment horizontal="center"/>
      <protection locked="0"/>
    </xf>
    <xf numFmtId="1" fontId="53" fillId="0" borderId="24" xfId="81" applyNumberFormat="1" applyFont="1" applyFill="1" applyBorder="1" applyAlignment="1" applyProtection="1">
      <alignment/>
      <protection/>
    </xf>
    <xf numFmtId="1" fontId="53" fillId="0" borderId="24" xfId="81" applyNumberFormat="1" applyFont="1" applyFill="1" applyBorder="1" applyAlignment="1" applyProtection="1">
      <alignment horizontal="center"/>
      <protection/>
    </xf>
    <xf numFmtId="1" fontId="53" fillId="0" borderId="25" xfId="81" applyNumberFormat="1" applyFont="1" applyFill="1" applyBorder="1" applyAlignment="1" applyProtection="1">
      <alignment/>
      <protection/>
    </xf>
    <xf numFmtId="0" fontId="15" fillId="48" borderId="115" xfId="81" applyFill="1" applyBorder="1">
      <alignment/>
      <protection/>
    </xf>
    <xf numFmtId="0" fontId="25" fillId="0" borderId="33" xfId="81" applyFont="1" applyBorder="1">
      <alignment/>
      <protection/>
    </xf>
    <xf numFmtId="0" fontId="15" fillId="0" borderId="32" xfId="81" applyBorder="1">
      <alignment/>
      <protection/>
    </xf>
    <xf numFmtId="0" fontId="15" fillId="0" borderId="33" xfId="81" applyBorder="1">
      <alignment/>
      <protection/>
    </xf>
    <xf numFmtId="0" fontId="29" fillId="0" borderId="33" xfId="81" applyFont="1" applyBorder="1">
      <alignment/>
      <protection/>
    </xf>
    <xf numFmtId="0" fontId="27" fillId="0" borderId="33" xfId="81" applyFont="1" applyBorder="1">
      <alignment/>
      <protection/>
    </xf>
    <xf numFmtId="0" fontId="24" fillId="0" borderId="32" xfId="81" applyFont="1" applyBorder="1">
      <alignment/>
      <protection/>
    </xf>
    <xf numFmtId="0" fontId="80" fillId="0" borderId="32" xfId="81" applyFont="1" applyFill="1" applyBorder="1" applyAlignment="1" applyProtection="1">
      <alignment horizontal="center"/>
      <protection/>
    </xf>
    <xf numFmtId="0" fontId="34" fillId="0" borderId="32" xfId="81" applyFont="1" applyFill="1" applyBorder="1" applyAlignment="1" applyProtection="1">
      <alignment horizontal="center"/>
      <protection/>
    </xf>
    <xf numFmtId="0" fontId="34" fillId="0" borderId="21" xfId="81" applyFont="1" applyFill="1" applyBorder="1" applyAlignment="1" applyProtection="1">
      <alignment horizontal="center"/>
      <protection/>
    </xf>
    <xf numFmtId="0" fontId="34" fillId="0" borderId="65" xfId="81" applyFont="1" applyFill="1" applyBorder="1" applyAlignment="1" applyProtection="1">
      <alignment horizontal="center"/>
      <protection/>
    </xf>
    <xf numFmtId="1" fontId="53" fillId="0" borderId="38" xfId="81" applyNumberFormat="1" applyFont="1" applyFill="1" applyBorder="1" applyAlignment="1" applyProtection="1">
      <alignment horizontal="center"/>
      <protection/>
    </xf>
    <xf numFmtId="0" fontId="50" fillId="4" borderId="50" xfId="81" applyFont="1" applyFill="1" applyBorder="1" applyAlignment="1" applyProtection="1">
      <alignment horizontal="center" textRotation="90"/>
      <protection/>
    </xf>
    <xf numFmtId="0" fontId="53" fillId="0" borderId="54" xfId="0" applyFont="1" applyFill="1" applyBorder="1" applyAlignment="1">
      <alignment horizontal="center" vertical="center"/>
    </xf>
    <xf numFmtId="1" fontId="53" fillId="0" borderId="18" xfId="81" applyNumberFormat="1" applyFont="1" applyFill="1" applyBorder="1" applyAlignment="1" applyProtection="1">
      <alignment horizontal="center"/>
      <protection locked="0"/>
    </xf>
    <xf numFmtId="0" fontId="54" fillId="0" borderId="73" xfId="0" applyFont="1" applyFill="1" applyBorder="1" applyAlignment="1">
      <alignment horizontal="left" vertical="center"/>
    </xf>
    <xf numFmtId="0" fontId="34" fillId="0" borderId="116" xfId="81" applyFont="1" applyFill="1" applyBorder="1" applyAlignment="1" applyProtection="1">
      <alignment horizontal="left"/>
      <protection locked="0"/>
    </xf>
    <xf numFmtId="0" fontId="20" fillId="4" borderId="91" xfId="81" applyFont="1" applyFill="1" applyBorder="1" applyAlignment="1" applyProtection="1">
      <alignment horizontal="center"/>
      <protection/>
    </xf>
    <xf numFmtId="0" fontId="58" fillId="49" borderId="63" xfId="81" applyFont="1" applyFill="1" applyBorder="1" applyAlignment="1" applyProtection="1">
      <alignment horizontal="left" vertical="center" wrapText="1"/>
      <protection/>
    </xf>
    <xf numFmtId="0" fontId="53" fillId="49" borderId="60" xfId="81" applyFont="1" applyFill="1" applyBorder="1" applyAlignment="1" applyProtection="1">
      <alignment horizontal="center"/>
      <protection/>
    </xf>
    <xf numFmtId="0" fontId="56" fillId="49" borderId="58" xfId="81" applyFont="1" applyFill="1" applyBorder="1" applyAlignment="1" applyProtection="1">
      <alignment horizontal="center" vertical="center"/>
      <protection/>
    </xf>
    <xf numFmtId="0" fontId="56" fillId="49" borderId="60" xfId="0" applyNumberFormat="1" applyFont="1" applyFill="1" applyBorder="1" applyAlignment="1">
      <alignment horizontal="center" vertical="center"/>
    </xf>
    <xf numFmtId="1" fontId="56" fillId="49" borderId="60" xfId="0" applyNumberFormat="1" applyFont="1" applyFill="1" applyBorder="1" applyAlignment="1">
      <alignment horizontal="center" vertical="center"/>
    </xf>
    <xf numFmtId="1" fontId="63" fillId="47" borderId="117" xfId="81" applyNumberFormat="1" applyFont="1" applyFill="1" applyBorder="1" applyAlignment="1" applyProtection="1">
      <alignment horizontal="center"/>
      <protection/>
    </xf>
    <xf numFmtId="0" fontId="34" fillId="50" borderId="31" xfId="81" applyFont="1" applyFill="1" applyBorder="1" applyAlignment="1" applyProtection="1">
      <alignment horizontal="center"/>
      <protection locked="0"/>
    </xf>
    <xf numFmtId="0" fontId="34" fillId="50" borderId="37" xfId="81" applyFont="1" applyFill="1" applyBorder="1" applyAlignment="1" applyProtection="1">
      <alignment horizontal="center"/>
      <protection locked="0"/>
    </xf>
    <xf numFmtId="1" fontId="20" fillId="0" borderId="33" xfId="81" applyNumberFormat="1" applyFont="1" applyFill="1" applyBorder="1" applyAlignment="1" applyProtection="1">
      <alignment horizontal="center"/>
      <protection/>
    </xf>
    <xf numFmtId="1" fontId="20" fillId="0" borderId="118" xfId="81" applyNumberFormat="1" applyFont="1" applyFill="1" applyBorder="1" applyAlignment="1" applyProtection="1">
      <alignment horizontal="center"/>
      <protection locked="0"/>
    </xf>
    <xf numFmtId="1" fontId="20" fillId="0" borderId="119" xfId="81" applyNumberFormat="1" applyFont="1" applyFill="1" applyBorder="1" applyAlignment="1" applyProtection="1">
      <alignment horizontal="center"/>
      <protection locked="0"/>
    </xf>
    <xf numFmtId="1" fontId="20" fillId="0" borderId="120" xfId="81" applyNumberFormat="1" applyFont="1" applyFill="1" applyBorder="1" applyAlignment="1" applyProtection="1">
      <alignment horizontal="center"/>
      <protection locked="0"/>
    </xf>
    <xf numFmtId="0" fontId="20" fillId="4" borderId="121" xfId="0" applyFont="1" applyFill="1" applyBorder="1" applyAlignment="1" applyProtection="1">
      <alignment horizontal="center" vertical="center" wrapText="1"/>
      <protection/>
    </xf>
    <xf numFmtId="0" fontId="20" fillId="4" borderId="20" xfId="81" applyFont="1" applyFill="1" applyBorder="1" applyAlignment="1" applyProtection="1">
      <alignment horizontal="center"/>
      <protection/>
    </xf>
    <xf numFmtId="0" fontId="20" fillId="4" borderId="54" xfId="81" applyFont="1" applyFill="1" applyBorder="1" applyAlignment="1" applyProtection="1">
      <alignment horizontal="center"/>
      <protection/>
    </xf>
    <xf numFmtId="0" fontId="20" fillId="4" borderId="87" xfId="81" applyFont="1" applyFill="1" applyBorder="1" applyAlignment="1" applyProtection="1">
      <alignment horizontal="center"/>
      <protection/>
    </xf>
    <xf numFmtId="0" fontId="20" fillId="4" borderId="87" xfId="81" applyFont="1" applyFill="1" applyBorder="1" applyAlignment="1" applyProtection="1">
      <alignment horizontal="left"/>
      <protection/>
    </xf>
    <xf numFmtId="0" fontId="20" fillId="4" borderId="122" xfId="81" applyFont="1" applyFill="1" applyBorder="1" applyAlignment="1" applyProtection="1">
      <alignment horizontal="left"/>
      <protection/>
    </xf>
    <xf numFmtId="0" fontId="57" fillId="4" borderId="123" xfId="81" applyFont="1" applyFill="1" applyBorder="1" applyAlignment="1" applyProtection="1">
      <alignment horizontal="center"/>
      <protection/>
    </xf>
    <xf numFmtId="0" fontId="34" fillId="0" borderId="87" xfId="81" applyFont="1" applyFill="1" applyBorder="1" applyAlignment="1" applyProtection="1">
      <alignment horizontal="center"/>
      <protection locked="0"/>
    </xf>
    <xf numFmtId="0" fontId="53" fillId="4" borderId="124" xfId="81" applyFont="1" applyFill="1" applyBorder="1" applyAlignment="1" applyProtection="1">
      <alignment horizontal="left"/>
      <protection/>
    </xf>
    <xf numFmtId="0" fontId="57" fillId="45" borderId="125" xfId="81" applyFont="1" applyFill="1" applyBorder="1" applyAlignment="1" applyProtection="1">
      <alignment horizontal="center" vertical="center"/>
      <protection/>
    </xf>
    <xf numFmtId="0" fontId="57" fillId="4" borderId="126" xfId="81" applyFont="1" applyFill="1" applyBorder="1" applyAlignment="1" applyProtection="1">
      <alignment horizontal="center"/>
      <protection/>
    </xf>
    <xf numFmtId="0" fontId="53" fillId="4" borderId="125" xfId="81" applyFont="1" applyFill="1" applyBorder="1" applyAlignment="1" applyProtection="1">
      <alignment horizontal="left" vertical="center" wrapText="1"/>
      <protection/>
    </xf>
    <xf numFmtId="0" fontId="58" fillId="45" borderId="125" xfId="81" applyFont="1" applyFill="1" applyBorder="1" applyAlignment="1" applyProtection="1">
      <alignment horizontal="left" vertical="center" wrapText="1"/>
      <protection/>
    </xf>
    <xf numFmtId="0" fontId="58" fillId="45" borderId="127" xfId="81" applyFont="1" applyFill="1" applyBorder="1" applyAlignment="1" applyProtection="1">
      <alignment horizontal="left" vertical="center" wrapText="1"/>
      <protection/>
    </xf>
    <xf numFmtId="0" fontId="34" fillId="0" borderId="95" xfId="81" applyFont="1" applyFill="1" applyBorder="1" applyAlignment="1" applyProtection="1">
      <alignment horizontal="center"/>
      <protection locked="0"/>
    </xf>
    <xf numFmtId="0" fontId="57" fillId="4" borderId="128" xfId="81" applyFont="1" applyFill="1" applyBorder="1" applyAlignment="1" applyProtection="1">
      <alignment horizontal="center"/>
      <protection/>
    </xf>
    <xf numFmtId="0" fontId="15" fillId="48" borderId="129" xfId="81" applyFill="1" applyBorder="1">
      <alignment/>
      <protection/>
    </xf>
    <xf numFmtId="0" fontId="25" fillId="0" borderId="18" xfId="81" applyFont="1" applyBorder="1">
      <alignment/>
      <protection/>
    </xf>
    <xf numFmtId="0" fontId="15" fillId="0" borderId="18" xfId="81" applyBorder="1">
      <alignment/>
      <protection/>
    </xf>
    <xf numFmtId="0" fontId="24" fillId="0" borderId="18" xfId="81" applyFont="1" applyBorder="1">
      <alignment/>
      <protection/>
    </xf>
    <xf numFmtId="0" fontId="29" fillId="0" borderId="18" xfId="81" applyFont="1" applyBorder="1">
      <alignment/>
      <protection/>
    </xf>
    <xf numFmtId="0" fontId="27" fillId="0" borderId="18" xfId="81" applyFont="1" applyBorder="1">
      <alignment/>
      <protection/>
    </xf>
    <xf numFmtId="0" fontId="57" fillId="47" borderId="130" xfId="81" applyFont="1" applyFill="1" applyBorder="1" applyAlignment="1" applyProtection="1">
      <alignment horizontal="center" vertical="center" textRotation="90"/>
      <protection/>
    </xf>
    <xf numFmtId="0" fontId="56" fillId="47" borderId="131" xfId="81" applyFont="1" applyFill="1" applyBorder="1" applyAlignment="1" applyProtection="1">
      <alignment horizontal="center" vertical="center"/>
      <protection/>
    </xf>
    <xf numFmtId="0" fontId="52" fillId="4" borderId="132" xfId="81" applyFont="1" applyFill="1" applyBorder="1" applyProtection="1">
      <alignment/>
      <protection/>
    </xf>
    <xf numFmtId="1" fontId="53" fillId="4" borderId="133" xfId="81" applyNumberFormat="1" applyFont="1" applyFill="1" applyBorder="1" applyAlignment="1" applyProtection="1">
      <alignment horizontal="center" vertical="center" shrinkToFit="1"/>
      <protection/>
    </xf>
    <xf numFmtId="1" fontId="51" fillId="4" borderId="134" xfId="81" applyNumberFormat="1" applyFont="1" applyFill="1" applyBorder="1" applyAlignment="1" applyProtection="1">
      <alignment horizontal="center"/>
      <protection/>
    </xf>
    <xf numFmtId="1" fontId="56" fillId="45" borderId="135" xfId="0" applyNumberFormat="1" applyFont="1" applyFill="1" applyBorder="1" applyAlignment="1">
      <alignment horizontal="center" vertical="center"/>
    </xf>
    <xf numFmtId="0" fontId="54" fillId="4" borderId="136" xfId="0" applyFont="1" applyFill="1" applyBorder="1" applyAlignment="1">
      <alignment horizontal="center" vertical="center" wrapText="1"/>
    </xf>
    <xf numFmtId="1" fontId="51" fillId="4" borderId="137" xfId="81" applyNumberFormat="1" applyFont="1" applyFill="1" applyBorder="1" applyAlignment="1" applyProtection="1">
      <alignment horizontal="center"/>
      <protection/>
    </xf>
    <xf numFmtId="1" fontId="56" fillId="45" borderId="137" xfId="0" applyNumberFormat="1" applyFont="1" applyFill="1" applyBorder="1" applyAlignment="1">
      <alignment horizontal="center" vertical="center"/>
    </xf>
    <xf numFmtId="1" fontId="56" fillId="45" borderId="138" xfId="0" applyNumberFormat="1" applyFont="1" applyFill="1" applyBorder="1" applyAlignment="1">
      <alignment horizontal="center" vertical="center"/>
    </xf>
    <xf numFmtId="1" fontId="53" fillId="4" borderId="139" xfId="81" applyNumberFormat="1" applyFont="1" applyFill="1" applyBorder="1" applyAlignment="1" applyProtection="1">
      <alignment horizontal="center"/>
      <protection/>
    </xf>
    <xf numFmtId="0" fontId="15" fillId="4" borderId="140" xfId="81" applyFill="1" applyBorder="1" applyProtection="1">
      <alignment/>
      <protection/>
    </xf>
    <xf numFmtId="0" fontId="15" fillId="4" borderId="141" xfId="81" applyFill="1" applyBorder="1" applyProtection="1">
      <alignment/>
      <protection/>
    </xf>
    <xf numFmtId="1" fontId="15" fillId="4" borderId="133" xfId="81" applyNumberFormat="1" applyFill="1" applyBorder="1" applyProtection="1">
      <alignment/>
      <protection/>
    </xf>
    <xf numFmtId="0" fontId="20" fillId="4" borderId="142" xfId="81" applyFont="1" applyFill="1" applyBorder="1" applyAlignment="1" applyProtection="1">
      <alignment horizontal="left"/>
      <protection/>
    </xf>
    <xf numFmtId="0" fontId="20" fillId="4" borderId="143" xfId="81" applyFont="1" applyFill="1" applyBorder="1" applyAlignment="1" applyProtection="1">
      <alignment horizontal="center"/>
      <protection/>
    </xf>
    <xf numFmtId="0" fontId="20" fillId="4" borderId="143" xfId="81" applyFont="1" applyFill="1" applyBorder="1" applyProtection="1">
      <alignment/>
      <protection/>
    </xf>
    <xf numFmtId="1" fontId="20" fillId="4" borderId="144" xfId="81" applyNumberFormat="1" applyFont="1" applyFill="1" applyBorder="1" applyAlignment="1" applyProtection="1">
      <alignment horizontal="center"/>
      <protection/>
    </xf>
    <xf numFmtId="1" fontId="20" fillId="4" borderId="145" xfId="81" applyNumberFormat="1" applyFont="1" applyFill="1" applyBorder="1" applyAlignment="1" applyProtection="1">
      <alignment horizontal="center"/>
      <protection/>
    </xf>
    <xf numFmtId="1" fontId="20" fillId="4" borderId="146" xfId="81" applyNumberFormat="1" applyFont="1" applyFill="1" applyBorder="1" applyAlignment="1" applyProtection="1">
      <alignment horizontal="center"/>
      <protection/>
    </xf>
    <xf numFmtId="1" fontId="20" fillId="4" borderId="147" xfId="81" applyNumberFormat="1" applyFont="1" applyFill="1" applyBorder="1" applyAlignment="1" applyProtection="1">
      <alignment horizontal="center"/>
      <protection/>
    </xf>
    <xf numFmtId="1" fontId="20" fillId="4" borderId="148" xfId="81" applyNumberFormat="1" applyFont="1" applyFill="1" applyBorder="1" applyAlignment="1" applyProtection="1">
      <alignment horizontal="center"/>
      <protection/>
    </xf>
    <xf numFmtId="1" fontId="15" fillId="4" borderId="149" xfId="81" applyNumberFormat="1" applyFill="1" applyBorder="1" applyProtection="1">
      <alignment/>
      <protection/>
    </xf>
    <xf numFmtId="0" fontId="58" fillId="45" borderId="150" xfId="81" applyFont="1" applyFill="1" applyBorder="1" applyAlignment="1" applyProtection="1">
      <alignment horizontal="left" vertical="center" wrapText="1"/>
      <protection/>
    </xf>
    <xf numFmtId="0" fontId="34" fillId="0" borderId="126" xfId="81" applyFont="1" applyFill="1" applyBorder="1" applyAlignment="1" applyProtection="1">
      <alignment horizontal="center"/>
      <protection locked="0"/>
    </xf>
    <xf numFmtId="0" fontId="34" fillId="0" borderId="151" xfId="81" applyFont="1" applyFill="1" applyBorder="1" applyAlignment="1" applyProtection="1">
      <alignment horizontal="center"/>
      <protection locked="0"/>
    </xf>
    <xf numFmtId="0" fontId="34" fillId="0" borderId="34" xfId="0" applyFont="1" applyFill="1" applyBorder="1" applyAlignment="1">
      <alignment/>
    </xf>
    <xf numFmtId="0" fontId="34" fillId="0" borderId="152" xfId="0" applyFont="1" applyFill="1" applyBorder="1" applyAlignment="1">
      <alignment/>
    </xf>
    <xf numFmtId="0" fontId="20" fillId="0" borderId="32" xfId="81" applyFont="1" applyFill="1" applyBorder="1" applyProtection="1">
      <alignment/>
      <protection/>
    </xf>
    <xf numFmtId="0" fontId="54" fillId="0" borderId="74" xfId="82" applyFont="1" applyFill="1" applyBorder="1" applyAlignment="1" applyProtection="1">
      <alignment horizontal="left" vertical="center"/>
      <protection locked="0"/>
    </xf>
    <xf numFmtId="0" fontId="53" fillId="0" borderId="35" xfId="80" applyNumberFormat="1" applyFont="1" applyFill="1" applyBorder="1" applyAlignment="1" applyProtection="1">
      <alignment horizontal="center"/>
      <protection locked="0"/>
    </xf>
    <xf numFmtId="1" fontId="53" fillId="0" borderId="32" xfId="81" applyNumberFormat="1" applyFont="1" applyFill="1" applyBorder="1" applyAlignment="1" applyProtection="1">
      <alignment horizontal="center"/>
      <protection/>
    </xf>
    <xf numFmtId="1" fontId="20" fillId="0" borderId="33" xfId="81" applyNumberFormat="1" applyFont="1" applyFill="1" applyBorder="1" applyAlignment="1" applyProtection="1">
      <alignment horizontal="center"/>
      <protection locked="0"/>
    </xf>
    <xf numFmtId="1" fontId="20" fillId="0" borderId="93" xfId="81" applyNumberFormat="1" applyFont="1" applyFill="1" applyBorder="1" applyAlignment="1" applyProtection="1">
      <alignment horizontal="center"/>
      <protection locked="0"/>
    </xf>
    <xf numFmtId="0" fontId="53" fillId="0" borderId="84" xfId="80" applyNumberFormat="1" applyFont="1" applyFill="1" applyBorder="1" applyAlignment="1" applyProtection="1">
      <alignment horizontal="center"/>
      <protection locked="0"/>
    </xf>
    <xf numFmtId="1" fontId="54" fillId="0" borderId="70" xfId="0" applyNumberFormat="1" applyFont="1" applyFill="1" applyBorder="1" applyAlignment="1">
      <alignment horizontal="center" vertical="center"/>
    </xf>
    <xf numFmtId="0" fontId="34" fillId="0" borderId="153" xfId="0" applyFont="1" applyFill="1" applyBorder="1" applyAlignment="1">
      <alignment/>
    </xf>
    <xf numFmtId="0" fontId="20" fillId="4" borderId="69" xfId="81" applyFont="1" applyFill="1" applyBorder="1" applyAlignment="1" applyProtection="1">
      <alignment horizontal="left" vertical="center" wrapText="1"/>
      <protection/>
    </xf>
    <xf numFmtId="0" fontId="50" fillId="4" borderId="50" xfId="81" applyFont="1" applyFill="1" applyBorder="1" applyAlignment="1" applyProtection="1">
      <alignment horizontal="center" textRotation="90"/>
      <protection/>
    </xf>
    <xf numFmtId="0" fontId="34" fillId="4" borderId="52" xfId="81" applyFont="1" applyFill="1" applyBorder="1" applyAlignment="1">
      <alignment horizontal="center" vertical="center"/>
      <protection/>
    </xf>
    <xf numFmtId="0" fontId="50" fillId="4" borderId="77" xfId="81" applyFont="1" applyFill="1" applyBorder="1" applyAlignment="1" applyProtection="1">
      <alignment horizontal="center" textRotation="90" wrapText="1"/>
      <protection/>
    </xf>
    <xf numFmtId="0" fontId="50" fillId="4" borderId="32" xfId="81" applyFont="1" applyFill="1" applyBorder="1" applyAlignment="1" applyProtection="1">
      <alignment horizontal="center" vertical="center"/>
      <protection/>
    </xf>
    <xf numFmtId="0" fontId="50" fillId="4" borderId="55" xfId="81" applyFont="1" applyFill="1" applyBorder="1" applyAlignment="1" applyProtection="1">
      <alignment horizontal="center" vertical="center"/>
      <protection/>
    </xf>
    <xf numFmtId="0" fontId="34" fillId="4" borderId="154" xfId="81" applyFont="1" applyFill="1" applyBorder="1" applyAlignment="1">
      <alignment horizontal="center" vertical="center"/>
      <protection/>
    </xf>
    <xf numFmtId="1" fontId="23" fillId="4" borderId="155" xfId="81" applyNumberFormat="1" applyFont="1" applyFill="1" applyBorder="1" applyAlignment="1" applyProtection="1">
      <alignment horizontal="left" vertical="center"/>
      <protection/>
    </xf>
    <xf numFmtId="1" fontId="23" fillId="4" borderId="31" xfId="81" applyNumberFormat="1" applyFont="1" applyFill="1" applyBorder="1" applyAlignment="1" applyProtection="1">
      <alignment horizontal="left" vertical="center"/>
      <protection/>
    </xf>
    <xf numFmtId="0" fontId="50" fillId="4" borderId="31" xfId="81" applyFont="1" applyFill="1" applyBorder="1" applyAlignment="1" applyProtection="1">
      <alignment horizontal="center" vertical="center"/>
      <protection/>
    </xf>
    <xf numFmtId="167" fontId="21" fillId="4" borderId="74" xfId="58" applyNumberFormat="1" applyFont="1" applyFill="1" applyBorder="1" applyAlignment="1" applyProtection="1">
      <alignment horizontal="center" vertical="center"/>
      <protection/>
    </xf>
    <xf numFmtId="167" fontId="21" fillId="4" borderId="71" xfId="58" applyNumberFormat="1" applyFont="1" applyFill="1" applyBorder="1" applyAlignment="1" applyProtection="1">
      <alignment horizontal="center" vertical="center"/>
      <protection/>
    </xf>
    <xf numFmtId="1" fontId="21" fillId="4" borderId="156" xfId="81" applyNumberFormat="1" applyFont="1" applyFill="1" applyBorder="1" applyAlignment="1" applyProtection="1">
      <alignment horizontal="center" vertical="center"/>
      <protection/>
    </xf>
    <xf numFmtId="0" fontId="24" fillId="4" borderId="157" xfId="81" applyFont="1" applyFill="1" applyBorder="1" applyAlignment="1">
      <alignment horizontal="center" vertical="center"/>
      <protection/>
    </xf>
    <xf numFmtId="0" fontId="24" fillId="4" borderId="158" xfId="81" applyFont="1" applyFill="1" applyBorder="1" applyAlignment="1">
      <alignment horizontal="center" vertical="center"/>
      <protection/>
    </xf>
    <xf numFmtId="0" fontId="50" fillId="4" borderId="159" xfId="81" applyFont="1" applyFill="1" applyBorder="1" applyAlignment="1" applyProtection="1">
      <alignment horizontal="center" textRotation="90" wrapText="1"/>
      <protection/>
    </xf>
    <xf numFmtId="0" fontId="33" fillId="46" borderId="68" xfId="81" applyFont="1" applyFill="1" applyBorder="1" applyAlignment="1">
      <alignment horizontal="center" vertical="center"/>
      <protection/>
    </xf>
    <xf numFmtId="0" fontId="33" fillId="46" borderId="160" xfId="81" applyFont="1" applyFill="1" applyBorder="1" applyAlignment="1">
      <alignment horizontal="center" vertical="center"/>
      <protection/>
    </xf>
    <xf numFmtId="0" fontId="33" fillId="46" borderId="70" xfId="81" applyFont="1" applyFill="1" applyBorder="1" applyAlignment="1">
      <alignment horizontal="center" vertical="center"/>
      <protection/>
    </xf>
    <xf numFmtId="0" fontId="50" fillId="4" borderId="84" xfId="81" applyFont="1" applyFill="1" applyBorder="1" applyAlignment="1" applyProtection="1">
      <alignment horizontal="center"/>
      <protection/>
    </xf>
    <xf numFmtId="0" fontId="50" fillId="4" borderId="161" xfId="81" applyFont="1" applyFill="1" applyBorder="1" applyAlignment="1" applyProtection="1">
      <alignment horizontal="center"/>
      <protection/>
    </xf>
    <xf numFmtId="0" fontId="57" fillId="4" borderId="162" xfId="81" applyFont="1" applyFill="1" applyBorder="1" applyAlignment="1" applyProtection="1">
      <alignment horizontal="center" vertical="center"/>
      <protection/>
    </xf>
    <xf numFmtId="0" fontId="57" fillId="4" borderId="156" xfId="81" applyFont="1" applyFill="1" applyBorder="1" applyAlignment="1" applyProtection="1">
      <alignment horizontal="center" vertical="center"/>
      <protection/>
    </xf>
    <xf numFmtId="0" fontId="30" fillId="4" borderId="159" xfId="81" applyFont="1" applyFill="1" applyBorder="1" applyAlignment="1" applyProtection="1">
      <alignment horizontal="center" textRotation="90" wrapText="1"/>
      <protection/>
    </xf>
    <xf numFmtId="0" fontId="64" fillId="0" borderId="0" xfId="81" applyFont="1" applyFill="1" applyBorder="1" applyAlignment="1" applyProtection="1">
      <alignment horizontal="center" vertical="center"/>
      <protection/>
    </xf>
    <xf numFmtId="0" fontId="64" fillId="0" borderId="0" xfId="81" applyFont="1" applyFill="1" applyBorder="1" applyAlignment="1" applyProtection="1">
      <alignment horizontal="center" vertical="center"/>
      <protection locked="0"/>
    </xf>
    <xf numFmtId="0" fontId="57" fillId="4" borderId="163" xfId="81" applyFont="1" applyFill="1" applyBorder="1" applyAlignment="1" applyProtection="1">
      <alignment horizontal="center" vertical="center" textRotation="90"/>
      <protection/>
    </xf>
    <xf numFmtId="0" fontId="50" fillId="4" borderId="164" xfId="81" applyFont="1" applyFill="1" applyBorder="1" applyAlignment="1" applyProtection="1">
      <alignment horizontal="center"/>
      <protection/>
    </xf>
    <xf numFmtId="0" fontId="57" fillId="4" borderId="165" xfId="81" applyFont="1" applyFill="1" applyBorder="1" applyAlignment="1" applyProtection="1">
      <alignment horizontal="center" vertical="center" textRotation="90"/>
      <protection/>
    </xf>
    <xf numFmtId="0" fontId="56" fillId="4" borderId="166" xfId="81" applyFont="1" applyFill="1" applyBorder="1" applyAlignment="1" applyProtection="1">
      <alignment horizontal="center" vertical="center"/>
      <protection/>
    </xf>
    <xf numFmtId="0" fontId="57" fillId="4" borderId="167" xfId="81" applyFont="1" applyFill="1" applyBorder="1" applyAlignment="1" applyProtection="1">
      <alignment horizontal="center" vertical="center" wrapText="1"/>
      <protection/>
    </xf>
    <xf numFmtId="0" fontId="33" fillId="46" borderId="168" xfId="81" applyFont="1" applyFill="1" applyBorder="1" applyAlignment="1">
      <alignment horizontal="center" vertical="center"/>
      <protection/>
    </xf>
    <xf numFmtId="0" fontId="33" fillId="46" borderId="169" xfId="81" applyFont="1" applyFill="1" applyBorder="1" applyAlignment="1">
      <alignment horizontal="center" vertical="center"/>
      <protection/>
    </xf>
    <xf numFmtId="0" fontId="33" fillId="46" borderId="170" xfId="81" applyFont="1" applyFill="1" applyBorder="1" applyAlignment="1">
      <alignment horizontal="center" vertical="center"/>
      <protection/>
    </xf>
    <xf numFmtId="0" fontId="20" fillId="4" borderId="171" xfId="81" applyFont="1" applyFill="1" applyBorder="1" applyAlignment="1" applyProtection="1">
      <alignment horizontal="left" vertical="center" wrapText="1"/>
      <protection/>
    </xf>
    <xf numFmtId="1" fontId="21" fillId="4" borderId="172" xfId="81" applyNumberFormat="1" applyFont="1" applyFill="1" applyBorder="1" applyAlignment="1" applyProtection="1">
      <alignment horizontal="center" vertical="center"/>
      <protection/>
    </xf>
    <xf numFmtId="0" fontId="30" fillId="4" borderId="173" xfId="81" applyFont="1" applyFill="1" applyBorder="1" applyAlignment="1" applyProtection="1">
      <alignment horizontal="center" textRotation="90" wrapText="1"/>
      <protection/>
    </xf>
    <xf numFmtId="0" fontId="34" fillId="4" borderId="174" xfId="81" applyFont="1" applyFill="1" applyBorder="1" applyAlignment="1">
      <alignment horizontal="center" vertical="center"/>
      <protection/>
    </xf>
    <xf numFmtId="1" fontId="53" fillId="4" borderId="175" xfId="81" applyNumberFormat="1" applyFont="1" applyFill="1" applyBorder="1" applyAlignment="1" applyProtection="1">
      <alignment horizontal="center"/>
      <protection/>
    </xf>
    <xf numFmtId="1" fontId="53" fillId="4" borderId="164" xfId="81" applyNumberFormat="1" applyFont="1" applyFill="1" applyBorder="1" applyAlignment="1" applyProtection="1">
      <alignment horizontal="center"/>
      <protection/>
    </xf>
    <xf numFmtId="1" fontId="53" fillId="4" borderId="176" xfId="81" applyNumberFormat="1" applyFont="1" applyFill="1" applyBorder="1" applyAlignment="1" applyProtection="1">
      <alignment horizontal="center"/>
      <protection/>
    </xf>
    <xf numFmtId="0" fontId="57" fillId="4" borderId="177" xfId="81" applyFont="1" applyFill="1" applyBorder="1" applyAlignment="1" applyProtection="1">
      <alignment horizontal="center" vertical="center" textRotation="90"/>
      <protection/>
    </xf>
    <xf numFmtId="0" fontId="57" fillId="4" borderId="178" xfId="81" applyFont="1" applyFill="1" applyBorder="1" applyAlignment="1" applyProtection="1">
      <alignment horizontal="center" vertical="center" textRotation="90"/>
      <protection/>
    </xf>
    <xf numFmtId="0" fontId="57" fillId="4" borderId="179" xfId="81" applyFont="1" applyFill="1" applyBorder="1" applyAlignment="1" applyProtection="1">
      <alignment horizontal="center" vertical="center" textRotation="90"/>
      <protection/>
    </xf>
    <xf numFmtId="0" fontId="56" fillId="4" borderId="180" xfId="81" applyFont="1" applyFill="1" applyBorder="1" applyAlignment="1" applyProtection="1">
      <alignment horizontal="center" vertical="center"/>
      <protection/>
    </xf>
    <xf numFmtId="0" fontId="57" fillId="4" borderId="181" xfId="81" applyFont="1" applyFill="1" applyBorder="1" applyAlignment="1" applyProtection="1">
      <alignment horizontal="center" vertical="center" wrapText="1"/>
      <protection/>
    </xf>
    <xf numFmtId="0" fontId="57" fillId="4" borderId="182" xfId="81" applyFont="1" applyFill="1" applyBorder="1" applyAlignment="1" applyProtection="1">
      <alignment horizontal="center" vertical="center"/>
      <protection/>
    </xf>
    <xf numFmtId="0" fontId="57" fillId="4" borderId="183" xfId="81" applyFont="1" applyFill="1" applyBorder="1" applyAlignment="1" applyProtection="1">
      <alignment horizontal="center" vertical="center"/>
      <protection/>
    </xf>
    <xf numFmtId="0" fontId="57" fillId="4" borderId="184" xfId="81" applyFont="1" applyFill="1" applyBorder="1" applyAlignment="1" applyProtection="1">
      <alignment horizontal="center" vertical="center"/>
      <protection/>
    </xf>
    <xf numFmtId="0" fontId="35" fillId="0" borderId="185" xfId="83" applyFont="1" applyBorder="1" applyAlignment="1">
      <alignment horizontal="center" wrapText="1"/>
      <protection/>
    </xf>
    <xf numFmtId="0" fontId="35" fillId="0" borderId="186" xfId="0" applyFont="1" applyBorder="1" applyAlignment="1">
      <alignment horizontal="center" wrapText="1"/>
    </xf>
    <xf numFmtId="0" fontId="53" fillId="0" borderId="54" xfId="83" applyFont="1" applyFill="1" applyBorder="1" applyAlignment="1" applyProtection="1">
      <alignment horizontal="left" vertical="center"/>
      <protection locked="0"/>
    </xf>
    <xf numFmtId="0" fontId="26" fillId="0" borderId="68" xfId="83" applyFont="1" applyFill="1" applyBorder="1" applyAlignment="1">
      <alignment horizontal="left" vertical="center"/>
      <protection/>
    </xf>
    <xf numFmtId="0" fontId="26" fillId="0" borderId="70" xfId="83" applyFont="1" applyFill="1" applyBorder="1" applyAlignment="1">
      <alignment horizontal="left" vertical="center"/>
      <protection/>
    </xf>
    <xf numFmtId="0" fontId="26" fillId="0" borderId="68" xfId="83" applyFont="1" applyFill="1" applyBorder="1" applyAlignment="1">
      <alignment horizontal="center" vertical="center"/>
      <protection/>
    </xf>
    <xf numFmtId="0" fontId="26" fillId="0" borderId="70" xfId="83" applyFont="1" applyFill="1" applyBorder="1" applyAlignment="1">
      <alignment horizontal="center" vertical="center"/>
      <protection/>
    </xf>
    <xf numFmtId="0" fontId="29" fillId="0" borderId="0" xfId="83" applyFont="1" applyBorder="1" applyAlignment="1" applyProtection="1">
      <alignment horizontal="center" vertical="center"/>
      <protection locked="0"/>
    </xf>
    <xf numFmtId="0" fontId="29" fillId="0" borderId="69" xfId="83" applyFont="1" applyFill="1" applyBorder="1" applyAlignment="1" applyProtection="1">
      <alignment horizontal="center" vertical="center"/>
      <protection/>
    </xf>
    <xf numFmtId="0" fontId="28" fillId="0" borderId="187" xfId="83" applyFont="1" applyFill="1" applyBorder="1" applyAlignment="1">
      <alignment horizontal="center" vertical="center"/>
      <protection/>
    </xf>
    <xf numFmtId="0" fontId="28" fillId="0" borderId="188" xfId="83" applyFont="1" applyFill="1" applyBorder="1" applyAlignment="1">
      <alignment horizontal="center" vertical="center"/>
      <protection/>
    </xf>
    <xf numFmtId="0" fontId="28" fillId="0" borderId="189" xfId="83" applyFont="1" applyFill="1" applyBorder="1" applyAlignment="1">
      <alignment horizontal="center" vertical="center"/>
      <protection/>
    </xf>
    <xf numFmtId="0" fontId="53" fillId="0" borderId="54" xfId="0" applyFont="1" applyFill="1" applyBorder="1" applyAlignment="1">
      <alignment horizontal="center" vertical="center"/>
    </xf>
  </cellXfs>
  <cellStyles count="8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Bevitel" xfId="51"/>
    <cellStyle name="Cím" xfId="52"/>
    <cellStyle name="Címsor 1" xfId="53"/>
    <cellStyle name="Címsor 2" xfId="54"/>
    <cellStyle name="Címsor 3" xfId="55"/>
    <cellStyle name="Címsor 4" xfId="56"/>
    <cellStyle name="Ellenőrzőcella" xfId="57"/>
    <cellStyle name="Comma" xfId="58"/>
    <cellStyle name="Comma [0]" xfId="59"/>
    <cellStyle name="Figyelmeztetés" xfId="60"/>
    <cellStyle name="Heading 1" xfId="61"/>
    <cellStyle name="Heading 2" xfId="62"/>
    <cellStyle name="Heading 3" xfId="63"/>
    <cellStyle name="Heading 4" xfId="64"/>
    <cellStyle name="Hyperlink" xfId="65"/>
    <cellStyle name="Hivatkozott cella" xfId="66"/>
    <cellStyle name="Input" xfId="67"/>
    <cellStyle name="Jegyzet" xfId="68"/>
    <cellStyle name="Jelölőszín 1" xfId="69"/>
    <cellStyle name="Jelölőszín 2" xfId="70"/>
    <cellStyle name="Jelölőszín 3" xfId="71"/>
    <cellStyle name="Jelölőszín 4" xfId="72"/>
    <cellStyle name="Jelölőszín 5" xfId="73"/>
    <cellStyle name="Jelölőszín 6" xfId="74"/>
    <cellStyle name="Jó" xfId="75"/>
    <cellStyle name="Kimenet" xfId="76"/>
    <cellStyle name="Followed Hyperlink" xfId="77"/>
    <cellStyle name="Linked Cell" xfId="78"/>
    <cellStyle name="Magyarázó szöveg" xfId="79"/>
    <cellStyle name="Normál_bsc_kep_terv_onkorm_szakir" xfId="80"/>
    <cellStyle name="Normál_H_B séma 0323" xfId="81"/>
    <cellStyle name="Normál_H-B TKV MŰSZAKI 3 mell jav" xfId="82"/>
    <cellStyle name="Normál_Hír" xfId="83"/>
    <cellStyle name="Note" xfId="84"/>
    <cellStyle name="Output" xfId="85"/>
    <cellStyle name="Összesen" xfId="86"/>
    <cellStyle name="Currency" xfId="87"/>
    <cellStyle name="Currency [0]" xfId="88"/>
    <cellStyle name="Rossz" xfId="89"/>
    <cellStyle name="Semleges" xfId="90"/>
    <cellStyle name="Számítás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wia-h.zmne.hu/BENYEI%5Ckatelektr%5Chir_mod_pan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zasziG\AppData\Local\Microsoft\Windows\INetCache\Content.Outlook\92UZSICZ\BSc%20MSc%20anyagok\KAU%20BSc%20&#233;s%20MSC\Kauz%20BsC%20&#233;s%20Msc%202017\file:\\X:\antalzne\Temp\inform_biztonsagh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zasziG\AppData\Local\Microsoft\Windows\INetCache\Content.Outlook\92UZSICZ\BSc%20MSc%20anyagok\KAU%20BSc%20&#233;s%20MSC\Kauz%20BsC%20&#233;s%20Msc%202017\file:\\U:\Dokumentumok\BSc%20INDIt&#193;S\j&#250;lius\2.&#252;tem\Mindenf&#233;le%20gy&#369;jt&#337;\Kat.elektr.&#225;ttekint&#337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 hír"/>
      <sheetName val="2. sz. melléklet Hír"/>
      <sheetName val="4. sz. melléklet Hír"/>
      <sheetName val="Kat. elektr. 5. sz. mellékl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_B_kepzes_felepitese_attekinto"/>
      <sheetName val="kat_elekt_inf_bizt_áttrkinto"/>
      <sheetName val="kat_elekt_inf_bizt_OKV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érak"/>
      <sheetName val="lok"/>
      <sheetName val="..XLS]hir"/>
      <sheetName val="ref"/>
      <sheetName val="ehv"/>
      <sheetName val="inform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90"/>
  <sheetViews>
    <sheetView tabSelected="1" view="pageBreakPreview" zoomScale="142" zoomScaleSheetLayoutView="142" zoomScalePageLayoutView="0" workbookViewId="0" topLeftCell="A1">
      <pane xSplit="4" ySplit="7" topLeftCell="E2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9" sqref="B29"/>
    </sheetView>
  </sheetViews>
  <sheetFormatPr defaultColWidth="10.66015625" defaultRowHeight="12.75"/>
  <cols>
    <col min="1" max="1" width="10.66015625" style="47" customWidth="1"/>
    <col min="2" max="2" width="17.16015625" style="1" customWidth="1"/>
    <col min="3" max="3" width="7.16015625" style="135" customWidth="1"/>
    <col min="4" max="4" width="60.66015625" style="2" bestFit="1" customWidth="1"/>
    <col min="5" max="5" width="12.16015625" style="2" customWidth="1"/>
    <col min="6" max="6" width="12.5" style="2" customWidth="1"/>
    <col min="7" max="7" width="4.83203125" style="2" bestFit="1" customWidth="1"/>
    <col min="8" max="8" width="7.33203125" style="2" customWidth="1"/>
    <col min="9" max="9" width="6" style="2" customWidth="1"/>
    <col min="10" max="10" width="6.66015625" style="52" customWidth="1"/>
    <col min="11" max="11" width="8.5" style="2" customWidth="1"/>
    <col min="12" max="12" width="12" style="2" bestFit="1" customWidth="1"/>
    <col min="13" max="13" width="4.83203125" style="2" bestFit="1" customWidth="1"/>
    <col min="14" max="14" width="6.5" style="2" bestFit="1" customWidth="1"/>
    <col min="15" max="15" width="12" style="2" bestFit="1" customWidth="1"/>
    <col min="16" max="16" width="6" style="2" customWidth="1"/>
    <col min="17" max="17" width="4.33203125" style="2" hidden="1" customWidth="1"/>
    <col min="18" max="18" width="7.33203125" style="2" hidden="1" customWidth="1"/>
    <col min="19" max="19" width="4.33203125" style="2" hidden="1" customWidth="1"/>
    <col min="20" max="20" width="7.33203125" style="2" hidden="1" customWidth="1"/>
    <col min="21" max="21" width="6" style="2" hidden="1" customWidth="1"/>
    <col min="22" max="22" width="6" style="52" hidden="1" customWidth="1"/>
    <col min="23" max="23" width="4.33203125" style="2" hidden="1" customWidth="1"/>
    <col min="24" max="24" width="7.33203125" style="2" hidden="1" customWidth="1"/>
    <col min="25" max="25" width="5.83203125" style="2" hidden="1" customWidth="1"/>
    <col min="26" max="26" width="8.16015625" style="2" hidden="1" customWidth="1"/>
    <col min="27" max="27" width="5.83203125" style="2" hidden="1" customWidth="1"/>
    <col min="28" max="28" width="5.83203125" style="52" hidden="1" customWidth="1"/>
    <col min="29" max="29" width="5.83203125" style="2" hidden="1" customWidth="1"/>
    <col min="30" max="30" width="8.16015625" style="2" hidden="1" customWidth="1"/>
    <col min="31" max="31" width="5.83203125" style="2" hidden="1" customWidth="1"/>
    <col min="32" max="32" width="8.16015625" style="2" hidden="1" customWidth="1"/>
    <col min="33" max="33" width="5.83203125" style="2" hidden="1" customWidth="1"/>
    <col min="34" max="34" width="5.83203125" style="52" hidden="1" customWidth="1"/>
    <col min="35" max="35" width="5.83203125" style="2" hidden="1" customWidth="1"/>
    <col min="36" max="36" width="8.16015625" style="2" hidden="1" customWidth="1"/>
    <col min="37" max="37" width="5.83203125" style="2" hidden="1" customWidth="1"/>
    <col min="38" max="38" width="8.16015625" style="2" hidden="1" customWidth="1"/>
    <col min="39" max="39" width="15.66015625" style="2" hidden="1" customWidth="1"/>
    <col min="40" max="40" width="11.33203125" style="52" hidden="1" customWidth="1"/>
    <col min="41" max="41" width="6.33203125" style="2" customWidth="1"/>
    <col min="42" max="42" width="8.16015625" style="2" customWidth="1"/>
    <col min="43" max="43" width="6.33203125" style="2" customWidth="1"/>
    <col min="44" max="44" width="8.16015625" style="2" customWidth="1"/>
    <col min="45" max="45" width="6.33203125" style="2" customWidth="1"/>
    <col min="46" max="46" width="8" style="2" customWidth="1"/>
    <col min="47" max="48" width="30.83203125" style="2" hidden="1" customWidth="1"/>
    <col min="49" max="49" width="71.83203125" style="2" customWidth="1"/>
    <col min="50" max="56" width="1.83203125" style="2" customWidth="1"/>
    <col min="57" max="57" width="2.33203125" style="2" customWidth="1"/>
    <col min="58" max="16384" width="10.66015625" style="2" customWidth="1"/>
  </cols>
  <sheetData>
    <row r="1" spans="2:46" ht="21.75" customHeight="1">
      <c r="B1" s="418" t="s">
        <v>0</v>
      </c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</row>
    <row r="2" spans="2:46" ht="21.75" customHeight="1">
      <c r="B2" s="419" t="s">
        <v>42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</row>
    <row r="3" spans="2:46" ht="21.75" customHeight="1">
      <c r="B3" s="419" t="s">
        <v>103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</row>
    <row r="4" spans="2:46" ht="21.75" customHeight="1" thickBot="1">
      <c r="B4" s="418" t="s">
        <v>1</v>
      </c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</row>
    <row r="5" spans="2:48" ht="15.75" customHeight="1" thickBot="1" thickTop="1">
      <c r="B5" s="420" t="s">
        <v>2</v>
      </c>
      <c r="C5" s="422" t="s">
        <v>3</v>
      </c>
      <c r="D5" s="423" t="s">
        <v>4</v>
      </c>
      <c r="E5" s="424" t="s">
        <v>5</v>
      </c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  <c r="AL5" s="424"/>
      <c r="AM5" s="424"/>
      <c r="AN5" s="424"/>
      <c r="AO5" s="415" t="s">
        <v>6</v>
      </c>
      <c r="AP5" s="415"/>
      <c r="AQ5" s="415"/>
      <c r="AR5" s="415"/>
      <c r="AS5" s="415"/>
      <c r="AT5" s="416"/>
      <c r="AU5" s="410" t="s">
        <v>72</v>
      </c>
      <c r="AV5" s="410" t="s">
        <v>41</v>
      </c>
    </row>
    <row r="6" spans="2:48" ht="15.75" customHeight="1" thickBot="1" thickTop="1">
      <c r="B6" s="420"/>
      <c r="C6" s="422"/>
      <c r="D6" s="423"/>
      <c r="E6" s="414" t="s">
        <v>7</v>
      </c>
      <c r="F6" s="414"/>
      <c r="G6" s="414"/>
      <c r="H6" s="414"/>
      <c r="I6" s="414"/>
      <c r="J6" s="414"/>
      <c r="K6" s="421" t="s">
        <v>8</v>
      </c>
      <c r="L6" s="421"/>
      <c r="M6" s="421"/>
      <c r="N6" s="421"/>
      <c r="O6" s="421"/>
      <c r="P6" s="421"/>
      <c r="Q6" s="414" t="s">
        <v>9</v>
      </c>
      <c r="R6" s="414"/>
      <c r="S6" s="414"/>
      <c r="T6" s="414"/>
      <c r="U6" s="414"/>
      <c r="V6" s="414"/>
      <c r="W6" s="413" t="s">
        <v>10</v>
      </c>
      <c r="X6" s="413"/>
      <c r="Y6" s="413"/>
      <c r="Z6" s="413"/>
      <c r="AA6" s="413"/>
      <c r="AB6" s="413"/>
      <c r="AC6" s="414" t="s">
        <v>11</v>
      </c>
      <c r="AD6" s="414"/>
      <c r="AE6" s="414"/>
      <c r="AF6" s="414"/>
      <c r="AG6" s="414"/>
      <c r="AH6" s="414"/>
      <c r="AI6" s="421" t="s">
        <v>12</v>
      </c>
      <c r="AJ6" s="421"/>
      <c r="AK6" s="421"/>
      <c r="AL6" s="421"/>
      <c r="AM6" s="421"/>
      <c r="AN6" s="421"/>
      <c r="AO6" s="415"/>
      <c r="AP6" s="415"/>
      <c r="AQ6" s="415"/>
      <c r="AR6" s="415"/>
      <c r="AS6" s="415"/>
      <c r="AT6" s="416"/>
      <c r="AU6" s="411"/>
      <c r="AV6" s="411"/>
    </row>
    <row r="7" spans="2:48" ht="15.75" customHeight="1" thickBot="1" thickTop="1">
      <c r="B7" s="420"/>
      <c r="C7" s="422"/>
      <c r="D7" s="423"/>
      <c r="E7" s="399" t="s">
        <v>13</v>
      </c>
      <c r="F7" s="399"/>
      <c r="G7" s="398" t="s">
        <v>14</v>
      </c>
      <c r="H7" s="398"/>
      <c r="I7" s="395" t="s">
        <v>15</v>
      </c>
      <c r="J7" s="397" t="s">
        <v>45</v>
      </c>
      <c r="K7" s="399" t="s">
        <v>13</v>
      </c>
      <c r="L7" s="399"/>
      <c r="M7" s="398" t="s">
        <v>14</v>
      </c>
      <c r="N7" s="398"/>
      <c r="O7" s="395" t="s">
        <v>15</v>
      </c>
      <c r="P7" s="397" t="s">
        <v>45</v>
      </c>
      <c r="Q7" s="399" t="s">
        <v>13</v>
      </c>
      <c r="R7" s="399"/>
      <c r="S7" s="398" t="s">
        <v>14</v>
      </c>
      <c r="T7" s="398"/>
      <c r="U7" s="395" t="s">
        <v>15</v>
      </c>
      <c r="V7" s="397" t="s">
        <v>45</v>
      </c>
      <c r="W7" s="399" t="s">
        <v>13</v>
      </c>
      <c r="X7" s="399"/>
      <c r="Y7" s="398" t="s">
        <v>14</v>
      </c>
      <c r="Z7" s="398"/>
      <c r="AA7" s="395" t="s">
        <v>15</v>
      </c>
      <c r="AB7" s="397" t="s">
        <v>45</v>
      </c>
      <c r="AC7" s="399" t="s">
        <v>13</v>
      </c>
      <c r="AD7" s="399"/>
      <c r="AE7" s="398" t="s">
        <v>14</v>
      </c>
      <c r="AF7" s="398"/>
      <c r="AG7" s="395" t="s">
        <v>15</v>
      </c>
      <c r="AH7" s="397" t="s">
        <v>45</v>
      </c>
      <c r="AI7" s="399" t="s">
        <v>13</v>
      </c>
      <c r="AJ7" s="399"/>
      <c r="AK7" s="398" t="s">
        <v>14</v>
      </c>
      <c r="AL7" s="398"/>
      <c r="AM7" s="395" t="s">
        <v>15</v>
      </c>
      <c r="AN7" s="409" t="s">
        <v>45</v>
      </c>
      <c r="AO7" s="403" t="s">
        <v>13</v>
      </c>
      <c r="AP7" s="399"/>
      <c r="AQ7" s="398" t="s">
        <v>14</v>
      </c>
      <c r="AR7" s="398"/>
      <c r="AS7" s="395" t="s">
        <v>15</v>
      </c>
      <c r="AT7" s="417" t="s">
        <v>52</v>
      </c>
      <c r="AU7" s="411"/>
      <c r="AV7" s="411"/>
    </row>
    <row r="8" spans="2:48" ht="79.5" customHeight="1" thickBot="1" thickTop="1">
      <c r="B8" s="420"/>
      <c r="C8" s="422"/>
      <c r="D8" s="423"/>
      <c r="E8" s="55" t="s">
        <v>34</v>
      </c>
      <c r="F8" s="56" t="s">
        <v>35</v>
      </c>
      <c r="G8" s="57" t="s">
        <v>34</v>
      </c>
      <c r="H8" s="56" t="s">
        <v>35</v>
      </c>
      <c r="I8" s="395"/>
      <c r="J8" s="397"/>
      <c r="K8" s="55" t="s">
        <v>34</v>
      </c>
      <c r="L8" s="56" t="s">
        <v>35</v>
      </c>
      <c r="M8" s="57" t="s">
        <v>34</v>
      </c>
      <c r="N8" s="56" t="s">
        <v>35</v>
      </c>
      <c r="O8" s="395"/>
      <c r="P8" s="397"/>
      <c r="Q8" s="55" t="s">
        <v>34</v>
      </c>
      <c r="R8" s="56" t="s">
        <v>35</v>
      </c>
      <c r="S8" s="57" t="s">
        <v>34</v>
      </c>
      <c r="T8" s="56" t="s">
        <v>35</v>
      </c>
      <c r="U8" s="395"/>
      <c r="V8" s="397"/>
      <c r="W8" s="55" t="s">
        <v>34</v>
      </c>
      <c r="X8" s="56" t="s">
        <v>35</v>
      </c>
      <c r="Y8" s="57" t="s">
        <v>34</v>
      </c>
      <c r="Z8" s="56" t="s">
        <v>35</v>
      </c>
      <c r="AA8" s="395"/>
      <c r="AB8" s="397"/>
      <c r="AC8" s="55" t="s">
        <v>34</v>
      </c>
      <c r="AD8" s="56" t="s">
        <v>35</v>
      </c>
      <c r="AE8" s="57" t="s">
        <v>34</v>
      </c>
      <c r="AF8" s="56" t="s">
        <v>35</v>
      </c>
      <c r="AG8" s="395"/>
      <c r="AH8" s="397"/>
      <c r="AI8" s="55" t="s">
        <v>34</v>
      </c>
      <c r="AJ8" s="56" t="s">
        <v>35</v>
      </c>
      <c r="AK8" s="57" t="s">
        <v>34</v>
      </c>
      <c r="AL8" s="56" t="s">
        <v>35</v>
      </c>
      <c r="AM8" s="395"/>
      <c r="AN8" s="409"/>
      <c r="AO8" s="58" t="s">
        <v>34</v>
      </c>
      <c r="AP8" s="56" t="s">
        <v>35</v>
      </c>
      <c r="AQ8" s="57" t="s">
        <v>34</v>
      </c>
      <c r="AR8" s="56" t="s">
        <v>35</v>
      </c>
      <c r="AS8" s="395"/>
      <c r="AT8" s="417"/>
      <c r="AU8" s="412"/>
      <c r="AV8" s="412"/>
    </row>
    <row r="9" spans="1:48" s="3" customFormat="1" ht="15.75" customHeight="1">
      <c r="A9" s="54"/>
      <c r="B9" s="122"/>
      <c r="C9" s="124"/>
      <c r="D9" s="59" t="s">
        <v>104</v>
      </c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60"/>
      <c r="AP9" s="61">
        <f>IF(AO9=0,"",AO9)</f>
      </c>
      <c r="AQ9" s="61"/>
      <c r="AR9" s="61"/>
      <c r="AS9" s="61"/>
      <c r="AT9" s="115"/>
      <c r="AU9" s="143"/>
      <c r="AV9" s="143"/>
    </row>
    <row r="10" spans="2:48" ht="15.75" customHeight="1">
      <c r="B10" s="329" t="s">
        <v>153</v>
      </c>
      <c r="C10" s="62" t="s">
        <v>16</v>
      </c>
      <c r="D10" s="204" t="s">
        <v>40</v>
      </c>
      <c r="E10" s="67">
        <v>2</v>
      </c>
      <c r="F10" s="64">
        <f>IF(E10*14=0,"",E10*14)</f>
        <v>28</v>
      </c>
      <c r="G10" s="63">
        <v>0</v>
      </c>
      <c r="H10" s="64">
        <f>IF(G10*14=0,"",G10*14)</f>
      </c>
      <c r="I10" s="65">
        <v>2</v>
      </c>
      <c r="J10" s="226" t="s">
        <v>185</v>
      </c>
      <c r="K10" s="67"/>
      <c r="L10" s="64">
        <f>IF(K10*15=0,"",K10*15)</f>
      </c>
      <c r="M10" s="65"/>
      <c r="N10" s="64">
        <f>IF(M10*15=0,"",M10*15)</f>
      </c>
      <c r="O10" s="65"/>
      <c r="P10" s="68"/>
      <c r="Q10" s="63"/>
      <c r="R10" s="64">
        <f aca="true" t="shared" si="0" ref="R10:R22">IF(Q10*15=0,"",Q10*15)</f>
      </c>
      <c r="S10" s="63"/>
      <c r="T10" s="64">
        <f aca="true" t="shared" si="1" ref="T10:T22">IF(S10*15=0,"",S10*15)</f>
      </c>
      <c r="U10" s="65"/>
      <c r="V10" s="69"/>
      <c r="W10" s="67"/>
      <c r="X10" s="64">
        <f aca="true" t="shared" si="2" ref="X10:X22">IF(W10*15=0,"",W10*15)</f>
      </c>
      <c r="Y10" s="63"/>
      <c r="Z10" s="64">
        <f aca="true" t="shared" si="3" ref="Z10:Z22">IF(Y10*15=0,"",Y10*15)</f>
      </c>
      <c r="AA10" s="65"/>
      <c r="AB10" s="70"/>
      <c r="AC10" s="67"/>
      <c r="AD10" s="64">
        <f aca="true" t="shared" si="4" ref="AD10:AD22">IF(AC10*15=0,"",AC10*15)</f>
      </c>
      <c r="AE10" s="65"/>
      <c r="AF10" s="64">
        <f aca="true" t="shared" si="5" ref="AF10:AF22">IF(AE10*15=0,"",AE10*15)</f>
      </c>
      <c r="AG10" s="65"/>
      <c r="AH10" s="68"/>
      <c r="AI10" s="63"/>
      <c r="AJ10" s="64">
        <f aca="true" t="shared" si="6" ref="AJ10:AJ22">IF(AI10*15=0,"",AI10*15)</f>
      </c>
      <c r="AK10" s="63"/>
      <c r="AL10" s="64">
        <f aca="true" t="shared" si="7" ref="AL10:AL22">IF(AK10*15=0,"",AK10*15)</f>
      </c>
      <c r="AM10" s="65"/>
      <c r="AN10" s="71"/>
      <c r="AO10" s="72">
        <f aca="true" t="shared" si="8" ref="AO10:AO23">IF(E10+K10+Q10+W10+AC10+AI10=0,"",E10+K10+Q10+W10+AC10+AI10)</f>
        <v>2</v>
      </c>
      <c r="AP10" s="64">
        <f>IF((E10+K10+Q10+W10+AC10+AI10)*14=0,"",(E10+K10+Q10+W10+AC10+AI10)*14)</f>
        <v>28</v>
      </c>
      <c r="AQ10" s="73">
        <f aca="true" t="shared" si="9" ref="AQ10:AQ23">IF(G10+M10+S10+Y10+AE10+AK10=0,"",G10+M10+S10+Y10+AE10+AK10)</f>
      </c>
      <c r="AR10" s="64">
        <f>IF((G10+M10+S10+Y10+AE10+AK10)*15=0,"",(G10+M10+S10+Y10+AE10+AK10)*15)</f>
      </c>
      <c r="AS10" s="73">
        <f aca="true" t="shared" si="10" ref="AS10:AS23">IF(I10+O10+U10+AA10+AG10+AM10=0,"",I10+O10+U10+AA10+AG10+AM10)</f>
        <v>2</v>
      </c>
      <c r="AT10" s="118"/>
      <c r="AU10" s="121" t="s">
        <v>73</v>
      </c>
      <c r="AV10" s="121" t="s">
        <v>73</v>
      </c>
    </row>
    <row r="11" spans="2:48" ht="15.75" customHeight="1">
      <c r="B11" s="329" t="s">
        <v>109</v>
      </c>
      <c r="C11" s="62" t="s">
        <v>16</v>
      </c>
      <c r="D11" s="204" t="s">
        <v>101</v>
      </c>
      <c r="E11" s="76">
        <v>1</v>
      </c>
      <c r="F11" s="64">
        <f aca="true" t="shared" si="11" ref="F11:F26">IF(E11*14=0,"",E11*14)</f>
        <v>14</v>
      </c>
      <c r="G11" s="74">
        <v>1</v>
      </c>
      <c r="H11" s="64">
        <f>IF(G11*14=0,"",G11*14)</f>
        <v>14</v>
      </c>
      <c r="I11" s="75">
        <v>2</v>
      </c>
      <c r="J11" s="226" t="s">
        <v>185</v>
      </c>
      <c r="K11" s="76"/>
      <c r="L11" s="64">
        <f>IF(K11*14=0,"",K11*14)</f>
      </c>
      <c r="M11" s="77"/>
      <c r="N11" s="64">
        <f aca="true" t="shared" si="12" ref="N11:N24">IF(M11*14=0,"",M11*14)</f>
      </c>
      <c r="O11" s="75"/>
      <c r="P11" s="68"/>
      <c r="Q11" s="74"/>
      <c r="R11" s="64">
        <f t="shared" si="0"/>
      </c>
      <c r="S11" s="74"/>
      <c r="T11" s="64">
        <f t="shared" si="1"/>
      </c>
      <c r="U11" s="75"/>
      <c r="V11" s="69"/>
      <c r="W11" s="76"/>
      <c r="X11" s="64">
        <f t="shared" si="2"/>
      </c>
      <c r="Y11" s="74"/>
      <c r="Z11" s="64">
        <f t="shared" si="3"/>
      </c>
      <c r="AA11" s="75"/>
      <c r="AB11" s="70"/>
      <c r="AC11" s="76"/>
      <c r="AD11" s="64">
        <f t="shared" si="4"/>
      </c>
      <c r="AE11" s="77"/>
      <c r="AF11" s="64">
        <f t="shared" si="5"/>
      </c>
      <c r="AG11" s="75"/>
      <c r="AH11" s="68"/>
      <c r="AI11" s="74"/>
      <c r="AJ11" s="64">
        <f t="shared" si="6"/>
      </c>
      <c r="AK11" s="74"/>
      <c r="AL11" s="64">
        <f t="shared" si="7"/>
      </c>
      <c r="AM11" s="75"/>
      <c r="AN11" s="71"/>
      <c r="AO11" s="72">
        <f t="shared" si="8"/>
        <v>1</v>
      </c>
      <c r="AP11" s="64">
        <f aca="true" t="shared" si="13" ref="AP11:AP26">IF((E11+K11+Q11+W11+AC11+AI11)*14=0,"",(E11+K11+Q11+W11+AC11+AI11)*14)</f>
        <v>14</v>
      </c>
      <c r="AQ11" s="73">
        <f t="shared" si="9"/>
        <v>1</v>
      </c>
      <c r="AR11" s="64">
        <f>IF((G11+M11+S11+Y11+AE11+AK11)*14=0,"",(G11+M11+S11+Y11+AE11+AK11)*14)</f>
        <v>14</v>
      </c>
      <c r="AS11" s="73">
        <f t="shared" si="10"/>
        <v>2</v>
      </c>
      <c r="AT11" s="118"/>
      <c r="AU11" s="121" t="s">
        <v>74</v>
      </c>
      <c r="AV11" s="121" t="s">
        <v>74</v>
      </c>
    </row>
    <row r="12" spans="2:48" ht="15.75" customHeight="1">
      <c r="B12" s="329" t="s">
        <v>115</v>
      </c>
      <c r="C12" s="62" t="s">
        <v>16</v>
      </c>
      <c r="D12" s="205" t="s">
        <v>71</v>
      </c>
      <c r="E12" s="76">
        <v>1</v>
      </c>
      <c r="F12" s="64">
        <f t="shared" si="11"/>
        <v>14</v>
      </c>
      <c r="G12" s="74">
        <v>1</v>
      </c>
      <c r="H12" s="64">
        <f aca="true" t="shared" si="14" ref="H12:H26">IF(G12*14=0,"",G12*14)</f>
        <v>14</v>
      </c>
      <c r="I12" s="75">
        <v>2</v>
      </c>
      <c r="J12" s="226" t="s">
        <v>185</v>
      </c>
      <c r="K12" s="76"/>
      <c r="L12" s="64">
        <f aca="true" t="shared" si="15" ref="L12:L24">IF(K12*14=0,"",K12*14)</f>
      </c>
      <c r="M12" s="77"/>
      <c r="N12" s="64">
        <f t="shared" si="12"/>
      </c>
      <c r="O12" s="75"/>
      <c r="P12" s="68"/>
      <c r="Q12" s="74"/>
      <c r="R12" s="64">
        <f t="shared" si="0"/>
      </c>
      <c r="S12" s="74"/>
      <c r="T12" s="64">
        <f t="shared" si="1"/>
      </c>
      <c r="U12" s="75"/>
      <c r="V12" s="69"/>
      <c r="W12" s="76"/>
      <c r="X12" s="64">
        <f t="shared" si="2"/>
      </c>
      <c r="Y12" s="74"/>
      <c r="Z12" s="64">
        <f t="shared" si="3"/>
      </c>
      <c r="AA12" s="75"/>
      <c r="AB12" s="70"/>
      <c r="AC12" s="76"/>
      <c r="AD12" s="64">
        <f t="shared" si="4"/>
      </c>
      <c r="AE12" s="77"/>
      <c r="AF12" s="64">
        <f t="shared" si="5"/>
      </c>
      <c r="AG12" s="75"/>
      <c r="AH12" s="68"/>
      <c r="AI12" s="74"/>
      <c r="AJ12" s="64">
        <f t="shared" si="6"/>
      </c>
      <c r="AK12" s="74"/>
      <c r="AL12" s="64">
        <f t="shared" si="7"/>
      </c>
      <c r="AM12" s="75"/>
      <c r="AN12" s="71"/>
      <c r="AO12" s="72">
        <f t="shared" si="8"/>
        <v>1</v>
      </c>
      <c r="AP12" s="64">
        <f t="shared" si="13"/>
        <v>14</v>
      </c>
      <c r="AQ12" s="73">
        <f t="shared" si="9"/>
        <v>1</v>
      </c>
      <c r="AR12" s="64">
        <f aca="true" t="shared" si="16" ref="AR12:AR26">IF((G12+M12+S12+Y12+AE12+AK12)*14=0,"",(G12+M12+S12+Y12+AE12+AK12)*14)</f>
        <v>14</v>
      </c>
      <c r="AS12" s="73">
        <f t="shared" si="10"/>
        <v>2</v>
      </c>
      <c r="AT12" s="118"/>
      <c r="AU12" s="121" t="s">
        <v>74</v>
      </c>
      <c r="AV12" s="121" t="s">
        <v>74</v>
      </c>
    </row>
    <row r="13" spans="2:48" ht="15.75" customHeight="1">
      <c r="B13" s="329" t="s">
        <v>168</v>
      </c>
      <c r="C13" s="62" t="s">
        <v>16</v>
      </c>
      <c r="D13" s="206" t="s">
        <v>54</v>
      </c>
      <c r="E13" s="76">
        <v>1</v>
      </c>
      <c r="F13" s="64">
        <f t="shared" si="11"/>
        <v>14</v>
      </c>
      <c r="G13" s="74">
        <v>1</v>
      </c>
      <c r="H13" s="64">
        <f t="shared" si="14"/>
        <v>14</v>
      </c>
      <c r="I13" s="75">
        <v>2</v>
      </c>
      <c r="J13" s="226" t="s">
        <v>186</v>
      </c>
      <c r="K13" s="76"/>
      <c r="L13" s="64">
        <f t="shared" si="15"/>
      </c>
      <c r="M13" s="77"/>
      <c r="N13" s="64">
        <f t="shared" si="12"/>
      </c>
      <c r="O13" s="75"/>
      <c r="P13" s="68"/>
      <c r="Q13" s="74"/>
      <c r="R13" s="64">
        <f t="shared" si="0"/>
      </c>
      <c r="S13" s="74"/>
      <c r="T13" s="64">
        <f t="shared" si="1"/>
      </c>
      <c r="U13" s="75"/>
      <c r="V13" s="69"/>
      <c r="W13" s="76"/>
      <c r="X13" s="64">
        <f t="shared" si="2"/>
      </c>
      <c r="Y13" s="74"/>
      <c r="Z13" s="64">
        <f t="shared" si="3"/>
      </c>
      <c r="AA13" s="75"/>
      <c r="AB13" s="70"/>
      <c r="AC13" s="76"/>
      <c r="AD13" s="64">
        <f t="shared" si="4"/>
      </c>
      <c r="AE13" s="77"/>
      <c r="AF13" s="64">
        <f t="shared" si="5"/>
      </c>
      <c r="AG13" s="75"/>
      <c r="AH13" s="68"/>
      <c r="AI13" s="74"/>
      <c r="AJ13" s="64">
        <f t="shared" si="6"/>
      </c>
      <c r="AK13" s="74"/>
      <c r="AL13" s="64">
        <f t="shared" si="7"/>
      </c>
      <c r="AM13" s="75"/>
      <c r="AN13" s="71"/>
      <c r="AO13" s="72">
        <f t="shared" si="8"/>
        <v>1</v>
      </c>
      <c r="AP13" s="64">
        <f t="shared" si="13"/>
        <v>14</v>
      </c>
      <c r="AQ13" s="73">
        <f t="shared" si="9"/>
        <v>1</v>
      </c>
      <c r="AR13" s="64">
        <f t="shared" si="16"/>
        <v>14</v>
      </c>
      <c r="AS13" s="73">
        <f t="shared" si="10"/>
        <v>2</v>
      </c>
      <c r="AT13" s="118"/>
      <c r="AU13" s="159" t="s">
        <v>81</v>
      </c>
      <c r="AV13" s="121" t="s">
        <v>81</v>
      </c>
    </row>
    <row r="14" spans="2:48" ht="15.75" customHeight="1">
      <c r="B14" s="329" t="s">
        <v>169</v>
      </c>
      <c r="C14" s="62" t="s">
        <v>16</v>
      </c>
      <c r="D14" s="206" t="s">
        <v>64</v>
      </c>
      <c r="E14" s="76">
        <v>1</v>
      </c>
      <c r="F14" s="64">
        <f t="shared" si="11"/>
        <v>14</v>
      </c>
      <c r="G14" s="74">
        <v>1</v>
      </c>
      <c r="H14" s="64">
        <f t="shared" si="14"/>
        <v>14</v>
      </c>
      <c r="I14" s="75">
        <v>2</v>
      </c>
      <c r="J14" s="226" t="s">
        <v>186</v>
      </c>
      <c r="K14" s="76"/>
      <c r="L14" s="64">
        <f t="shared" si="15"/>
      </c>
      <c r="M14" s="77"/>
      <c r="N14" s="64">
        <f t="shared" si="12"/>
      </c>
      <c r="O14" s="75"/>
      <c r="P14" s="68"/>
      <c r="Q14" s="74"/>
      <c r="R14" s="64">
        <f t="shared" si="0"/>
      </c>
      <c r="S14" s="74"/>
      <c r="T14" s="64">
        <f t="shared" si="1"/>
      </c>
      <c r="U14" s="75"/>
      <c r="V14" s="69"/>
      <c r="W14" s="76"/>
      <c r="X14" s="64">
        <f t="shared" si="2"/>
      </c>
      <c r="Y14" s="74"/>
      <c r="Z14" s="64">
        <f t="shared" si="3"/>
      </c>
      <c r="AA14" s="75"/>
      <c r="AB14" s="70"/>
      <c r="AC14" s="76"/>
      <c r="AD14" s="64">
        <f t="shared" si="4"/>
      </c>
      <c r="AE14" s="77"/>
      <c r="AF14" s="64">
        <f t="shared" si="5"/>
      </c>
      <c r="AG14" s="75"/>
      <c r="AH14" s="68"/>
      <c r="AI14" s="74"/>
      <c r="AJ14" s="64">
        <f t="shared" si="6"/>
      </c>
      <c r="AK14" s="74"/>
      <c r="AL14" s="64">
        <f t="shared" si="7"/>
      </c>
      <c r="AM14" s="75"/>
      <c r="AN14" s="71"/>
      <c r="AO14" s="72">
        <f t="shared" si="8"/>
        <v>1</v>
      </c>
      <c r="AP14" s="64">
        <f t="shared" si="13"/>
        <v>14</v>
      </c>
      <c r="AQ14" s="73">
        <f t="shared" si="9"/>
        <v>1</v>
      </c>
      <c r="AR14" s="64">
        <f t="shared" si="16"/>
        <v>14</v>
      </c>
      <c r="AS14" s="73">
        <f t="shared" si="10"/>
        <v>2</v>
      </c>
      <c r="AT14" s="118"/>
      <c r="AU14" s="159" t="s">
        <v>75</v>
      </c>
      <c r="AV14" s="121" t="s">
        <v>152</v>
      </c>
    </row>
    <row r="15" spans="2:48" ht="15.75" customHeight="1">
      <c r="B15" s="329" t="s">
        <v>116</v>
      </c>
      <c r="C15" s="62" t="s">
        <v>16</v>
      </c>
      <c r="D15" s="80" t="s">
        <v>56</v>
      </c>
      <c r="E15" s="76">
        <v>1</v>
      </c>
      <c r="F15" s="64">
        <f t="shared" si="11"/>
        <v>14</v>
      </c>
      <c r="G15" s="74">
        <v>1</v>
      </c>
      <c r="H15" s="64">
        <f t="shared" si="14"/>
        <v>14</v>
      </c>
      <c r="I15" s="75">
        <v>2</v>
      </c>
      <c r="J15" s="226" t="s">
        <v>186</v>
      </c>
      <c r="K15" s="76"/>
      <c r="L15" s="64">
        <f t="shared" si="15"/>
      </c>
      <c r="M15" s="77"/>
      <c r="N15" s="64">
        <f t="shared" si="12"/>
      </c>
      <c r="O15" s="75"/>
      <c r="P15" s="81"/>
      <c r="Q15" s="74"/>
      <c r="R15" s="64">
        <f t="shared" si="0"/>
      </c>
      <c r="S15" s="74"/>
      <c r="T15" s="64">
        <f t="shared" si="1"/>
      </c>
      <c r="U15" s="75"/>
      <c r="V15" s="82"/>
      <c r="W15" s="76"/>
      <c r="X15" s="64">
        <f t="shared" si="2"/>
      </c>
      <c r="Y15" s="74"/>
      <c r="Z15" s="64">
        <f t="shared" si="3"/>
      </c>
      <c r="AA15" s="75"/>
      <c r="AB15" s="83"/>
      <c r="AC15" s="76"/>
      <c r="AD15" s="64">
        <f t="shared" si="4"/>
      </c>
      <c r="AE15" s="77"/>
      <c r="AF15" s="64">
        <f t="shared" si="5"/>
      </c>
      <c r="AG15" s="75"/>
      <c r="AH15" s="81"/>
      <c r="AI15" s="74"/>
      <c r="AJ15" s="64">
        <f t="shared" si="6"/>
      </c>
      <c r="AK15" s="74"/>
      <c r="AL15" s="64">
        <f t="shared" si="7"/>
      </c>
      <c r="AM15" s="75"/>
      <c r="AN15" s="81"/>
      <c r="AO15" s="72">
        <f t="shared" si="8"/>
        <v>1</v>
      </c>
      <c r="AP15" s="64">
        <f t="shared" si="13"/>
        <v>14</v>
      </c>
      <c r="AQ15" s="73">
        <f t="shared" si="9"/>
        <v>1</v>
      </c>
      <c r="AR15" s="64">
        <f t="shared" si="16"/>
        <v>14</v>
      </c>
      <c r="AS15" s="73">
        <f t="shared" si="10"/>
        <v>2</v>
      </c>
      <c r="AT15" s="118"/>
      <c r="AU15" s="160" t="s">
        <v>97</v>
      </c>
      <c r="AV15" s="160" t="s">
        <v>97</v>
      </c>
    </row>
    <row r="16" spans="2:48" ht="15.75" customHeight="1">
      <c r="B16" s="329" t="s">
        <v>170</v>
      </c>
      <c r="C16" s="62" t="s">
        <v>16</v>
      </c>
      <c r="D16" s="206" t="s">
        <v>44</v>
      </c>
      <c r="E16" s="76">
        <v>1</v>
      </c>
      <c r="F16" s="64">
        <f t="shared" si="11"/>
        <v>14</v>
      </c>
      <c r="G16" s="74">
        <v>1</v>
      </c>
      <c r="H16" s="64">
        <f t="shared" si="14"/>
        <v>14</v>
      </c>
      <c r="I16" s="75">
        <v>2</v>
      </c>
      <c r="J16" s="226" t="s">
        <v>186</v>
      </c>
      <c r="K16" s="76"/>
      <c r="L16" s="64">
        <f t="shared" si="15"/>
      </c>
      <c r="M16" s="77"/>
      <c r="N16" s="64">
        <f t="shared" si="12"/>
      </c>
      <c r="O16" s="75"/>
      <c r="P16" s="81"/>
      <c r="Q16" s="74"/>
      <c r="R16" s="64">
        <f t="shared" si="0"/>
      </c>
      <c r="S16" s="74"/>
      <c r="T16" s="64">
        <f t="shared" si="1"/>
      </c>
      <c r="U16" s="75"/>
      <c r="V16" s="82"/>
      <c r="W16" s="76"/>
      <c r="X16" s="64">
        <f t="shared" si="2"/>
      </c>
      <c r="Y16" s="74"/>
      <c r="Z16" s="64">
        <f t="shared" si="3"/>
      </c>
      <c r="AA16" s="75"/>
      <c r="AB16" s="83"/>
      <c r="AC16" s="76"/>
      <c r="AD16" s="64">
        <f t="shared" si="4"/>
      </c>
      <c r="AE16" s="77"/>
      <c r="AF16" s="64">
        <f t="shared" si="5"/>
      </c>
      <c r="AG16" s="75"/>
      <c r="AH16" s="81"/>
      <c r="AI16" s="74"/>
      <c r="AJ16" s="64">
        <f t="shared" si="6"/>
      </c>
      <c r="AK16" s="74"/>
      <c r="AL16" s="64">
        <f t="shared" si="7"/>
      </c>
      <c r="AM16" s="75"/>
      <c r="AN16" s="81"/>
      <c r="AO16" s="72">
        <f t="shared" si="8"/>
        <v>1</v>
      </c>
      <c r="AP16" s="64">
        <f t="shared" si="13"/>
        <v>14</v>
      </c>
      <c r="AQ16" s="73">
        <f t="shared" si="9"/>
        <v>1</v>
      </c>
      <c r="AR16" s="64">
        <f t="shared" si="16"/>
        <v>14</v>
      </c>
      <c r="AS16" s="73">
        <f t="shared" si="10"/>
        <v>2</v>
      </c>
      <c r="AT16" s="118"/>
      <c r="AU16" s="159" t="s">
        <v>98</v>
      </c>
      <c r="AV16" s="159" t="s">
        <v>98</v>
      </c>
    </row>
    <row r="17" spans="2:48" ht="14.25" customHeight="1">
      <c r="B17" s="329" t="s">
        <v>171</v>
      </c>
      <c r="C17" s="62" t="s">
        <v>16</v>
      </c>
      <c r="D17" s="206" t="s">
        <v>100</v>
      </c>
      <c r="E17" s="76">
        <v>1</v>
      </c>
      <c r="F17" s="64">
        <f t="shared" si="11"/>
        <v>14</v>
      </c>
      <c r="G17" s="74">
        <v>1</v>
      </c>
      <c r="H17" s="64">
        <f t="shared" si="14"/>
        <v>14</v>
      </c>
      <c r="I17" s="75">
        <v>2</v>
      </c>
      <c r="J17" s="226" t="s">
        <v>66</v>
      </c>
      <c r="K17" s="76"/>
      <c r="L17" s="64">
        <f t="shared" si="15"/>
      </c>
      <c r="M17" s="77"/>
      <c r="N17" s="64">
        <f t="shared" si="12"/>
      </c>
      <c r="O17" s="75"/>
      <c r="P17" s="81"/>
      <c r="Q17" s="74"/>
      <c r="R17" s="64">
        <f>IF(Q17*15=0,"",Q17*15)</f>
      </c>
      <c r="S17" s="74"/>
      <c r="T17" s="64">
        <f>IF(S17*15=0,"",S17*15)</f>
      </c>
      <c r="U17" s="75"/>
      <c r="V17" s="82"/>
      <c r="W17" s="76"/>
      <c r="X17" s="64">
        <f>IF(W17*15=0,"",W17*15)</f>
      </c>
      <c r="Y17" s="74"/>
      <c r="Z17" s="64">
        <f>IF(Y17*15=0,"",Y17*15)</f>
      </c>
      <c r="AA17" s="75"/>
      <c r="AB17" s="83"/>
      <c r="AC17" s="76"/>
      <c r="AD17" s="64">
        <f>IF(AC17*15=0,"",AC17*15)</f>
      </c>
      <c r="AE17" s="77"/>
      <c r="AF17" s="64">
        <f>IF(AE17*15=0,"",AE17*15)</f>
      </c>
      <c r="AG17" s="75"/>
      <c r="AH17" s="81"/>
      <c r="AI17" s="74"/>
      <c r="AJ17" s="64">
        <f>IF(AI17*15=0,"",AI17*15)</f>
      </c>
      <c r="AK17" s="74"/>
      <c r="AL17" s="64">
        <f>IF(AK17*15=0,"",AK17*15)</f>
      </c>
      <c r="AM17" s="75"/>
      <c r="AN17" s="81"/>
      <c r="AO17" s="72">
        <f>IF(E17+K17+Q17+W17+AC17+AI17=0,"",E17+K17+Q17+W17+AC17+AI17)</f>
        <v>1</v>
      </c>
      <c r="AP17" s="64">
        <f t="shared" si="13"/>
        <v>14</v>
      </c>
      <c r="AQ17" s="73">
        <f>IF(G17+M17+S17+Y17+AE17+AK17=0,"",G17+M17+S17+Y17+AE17+AK17)</f>
        <v>1</v>
      </c>
      <c r="AR17" s="64">
        <f t="shared" si="16"/>
        <v>14</v>
      </c>
      <c r="AS17" s="73">
        <f>IF(I17+O17+U17+AA17+AG17+AM17=0,"",I17+O17+U17+AA17+AG17+AM17)</f>
        <v>2</v>
      </c>
      <c r="AT17" s="118"/>
      <c r="AU17" s="159" t="s">
        <v>99</v>
      </c>
      <c r="AV17" s="121" t="s">
        <v>99</v>
      </c>
    </row>
    <row r="18" spans="2:48" ht="15.75" customHeight="1">
      <c r="B18" s="329" t="s">
        <v>117</v>
      </c>
      <c r="C18" s="62" t="s">
        <v>16</v>
      </c>
      <c r="D18" s="206" t="s">
        <v>65</v>
      </c>
      <c r="E18" s="76">
        <v>2</v>
      </c>
      <c r="F18" s="64">
        <f t="shared" si="11"/>
        <v>28</v>
      </c>
      <c r="G18" s="74">
        <v>0</v>
      </c>
      <c r="H18" s="64">
        <f t="shared" si="14"/>
      </c>
      <c r="I18" s="75">
        <v>2</v>
      </c>
      <c r="J18" s="226" t="s">
        <v>185</v>
      </c>
      <c r="K18" s="76"/>
      <c r="L18" s="64">
        <f t="shared" si="15"/>
      </c>
      <c r="M18" s="77"/>
      <c r="N18" s="64">
        <f t="shared" si="12"/>
      </c>
      <c r="O18" s="75"/>
      <c r="P18" s="68"/>
      <c r="Q18" s="74"/>
      <c r="R18" s="64">
        <f>IF(Q18*15=0,"",Q18*15)</f>
      </c>
      <c r="S18" s="74"/>
      <c r="T18" s="64">
        <f>IF(S18*15=0,"",S18*15)</f>
      </c>
      <c r="U18" s="75"/>
      <c r="V18" s="69"/>
      <c r="W18" s="76"/>
      <c r="X18" s="64">
        <f>IF(W18*15=0,"",W18*15)</f>
      </c>
      <c r="Y18" s="74"/>
      <c r="Z18" s="64">
        <f>IF(Y18*15=0,"",Y18*15)</f>
      </c>
      <c r="AA18" s="75"/>
      <c r="AB18" s="70"/>
      <c r="AC18" s="76"/>
      <c r="AD18" s="64">
        <f>IF(AC18*15=0,"",AC18*15)</f>
      </c>
      <c r="AE18" s="77"/>
      <c r="AF18" s="64">
        <f>IF(AE18*15=0,"",AE18*15)</f>
      </c>
      <c r="AG18" s="75"/>
      <c r="AH18" s="68"/>
      <c r="AI18" s="74"/>
      <c r="AJ18" s="64">
        <f>IF(AI18*15=0,"",AI18*15)</f>
      </c>
      <c r="AK18" s="74"/>
      <c r="AL18" s="64">
        <f>IF(AK18*15=0,"",AK18*15)</f>
      </c>
      <c r="AM18" s="75"/>
      <c r="AN18" s="68"/>
      <c r="AO18" s="72">
        <f>IF(E18+K18+Q18+W18+AC18+AI18=0,"",E18+K18+Q18+W18+AC18+AI18)</f>
        <v>2</v>
      </c>
      <c r="AP18" s="64">
        <f t="shared" si="13"/>
        <v>28</v>
      </c>
      <c r="AQ18" s="73">
        <f>IF(G18+M18+S18+Y18+AE18+AK18=0,"",G18+M18+S18+Y18+AE18+AK18)</f>
      </c>
      <c r="AR18" s="64"/>
      <c r="AS18" s="73">
        <f>IF(I18+O18+U18+AA18+AG18+AM18=0,"",I18+O18+U18+AA18+AG18+AM18)</f>
        <v>2</v>
      </c>
      <c r="AT18" s="118"/>
      <c r="AU18" s="121" t="s">
        <v>76</v>
      </c>
      <c r="AV18" s="121" t="s">
        <v>76</v>
      </c>
    </row>
    <row r="19" spans="2:48" ht="15.75" customHeight="1">
      <c r="B19" s="329" t="s">
        <v>118</v>
      </c>
      <c r="C19" s="62" t="s">
        <v>16</v>
      </c>
      <c r="D19" s="386" t="s">
        <v>84</v>
      </c>
      <c r="E19" s="79">
        <v>1</v>
      </c>
      <c r="F19" s="64">
        <f t="shared" si="11"/>
        <v>14</v>
      </c>
      <c r="G19" s="78">
        <v>1</v>
      </c>
      <c r="H19" s="64">
        <f t="shared" si="14"/>
        <v>14</v>
      </c>
      <c r="I19" s="78">
        <v>2</v>
      </c>
      <c r="J19" s="90" t="s">
        <v>57</v>
      </c>
      <c r="K19" s="245"/>
      <c r="L19" s="246"/>
      <c r="M19" s="247"/>
      <c r="N19" s="246"/>
      <c r="O19" s="241"/>
      <c r="P19" s="248"/>
      <c r="Q19" s="74"/>
      <c r="R19" s="64">
        <f t="shared" si="0"/>
      </c>
      <c r="S19" s="74"/>
      <c r="T19" s="64">
        <f t="shared" si="1"/>
      </c>
      <c r="U19" s="75"/>
      <c r="V19" s="82"/>
      <c r="W19" s="76"/>
      <c r="X19" s="64">
        <f t="shared" si="2"/>
      </c>
      <c r="Y19" s="74"/>
      <c r="Z19" s="64">
        <f t="shared" si="3"/>
      </c>
      <c r="AA19" s="75"/>
      <c r="AB19" s="83"/>
      <c r="AC19" s="76"/>
      <c r="AD19" s="64">
        <f t="shared" si="4"/>
      </c>
      <c r="AE19" s="77"/>
      <c r="AF19" s="64">
        <f t="shared" si="5"/>
      </c>
      <c r="AG19" s="75"/>
      <c r="AH19" s="81"/>
      <c r="AI19" s="74"/>
      <c r="AJ19" s="64">
        <f t="shared" si="6"/>
      </c>
      <c r="AK19" s="74"/>
      <c r="AL19" s="64">
        <f t="shared" si="7"/>
      </c>
      <c r="AM19" s="75"/>
      <c r="AN19" s="81"/>
      <c r="AO19" s="72">
        <f t="shared" si="8"/>
        <v>1</v>
      </c>
      <c r="AP19" s="64">
        <f t="shared" si="13"/>
        <v>14</v>
      </c>
      <c r="AQ19" s="73">
        <f t="shared" si="9"/>
        <v>1</v>
      </c>
      <c r="AR19" s="64">
        <f t="shared" si="16"/>
        <v>14</v>
      </c>
      <c r="AS19" s="73">
        <f t="shared" si="10"/>
        <v>2</v>
      </c>
      <c r="AT19" s="118"/>
      <c r="AU19" s="121" t="s">
        <v>77</v>
      </c>
      <c r="AV19" s="121" t="s">
        <v>150</v>
      </c>
    </row>
    <row r="20" spans="2:48" ht="15.75" customHeight="1">
      <c r="B20" s="329" t="s">
        <v>173</v>
      </c>
      <c r="C20" s="62" t="s">
        <v>16</v>
      </c>
      <c r="D20" s="206" t="s">
        <v>91</v>
      </c>
      <c r="E20" s="76">
        <v>1</v>
      </c>
      <c r="F20" s="64">
        <f t="shared" si="11"/>
        <v>14</v>
      </c>
      <c r="G20" s="74">
        <v>1</v>
      </c>
      <c r="H20" s="64">
        <f t="shared" si="14"/>
        <v>14</v>
      </c>
      <c r="I20" s="75">
        <v>2</v>
      </c>
      <c r="J20" s="226" t="s">
        <v>66</v>
      </c>
      <c r="K20" s="76"/>
      <c r="L20" s="64">
        <f t="shared" si="15"/>
      </c>
      <c r="M20" s="77"/>
      <c r="N20" s="64">
        <f t="shared" si="12"/>
      </c>
      <c r="O20" s="75"/>
      <c r="P20" s="81"/>
      <c r="Q20" s="74"/>
      <c r="R20" s="64">
        <f t="shared" si="0"/>
      </c>
      <c r="S20" s="74"/>
      <c r="T20" s="64">
        <f t="shared" si="1"/>
      </c>
      <c r="U20" s="75"/>
      <c r="V20" s="82"/>
      <c r="W20" s="76"/>
      <c r="X20" s="64">
        <f t="shared" si="2"/>
      </c>
      <c r="Y20" s="74"/>
      <c r="Z20" s="64">
        <f t="shared" si="3"/>
      </c>
      <c r="AA20" s="75"/>
      <c r="AB20" s="83"/>
      <c r="AC20" s="76"/>
      <c r="AD20" s="64">
        <f t="shared" si="4"/>
      </c>
      <c r="AE20" s="77"/>
      <c r="AF20" s="64">
        <f t="shared" si="5"/>
      </c>
      <c r="AG20" s="75"/>
      <c r="AH20" s="81"/>
      <c r="AI20" s="74"/>
      <c r="AJ20" s="64">
        <f t="shared" si="6"/>
      </c>
      <c r="AK20" s="74"/>
      <c r="AL20" s="64">
        <f t="shared" si="7"/>
      </c>
      <c r="AM20" s="75"/>
      <c r="AN20" s="81"/>
      <c r="AO20" s="72">
        <f t="shared" si="8"/>
        <v>1</v>
      </c>
      <c r="AP20" s="64">
        <f t="shared" si="13"/>
        <v>14</v>
      </c>
      <c r="AQ20" s="73">
        <f t="shared" si="9"/>
        <v>1</v>
      </c>
      <c r="AR20" s="64">
        <f t="shared" si="16"/>
        <v>14</v>
      </c>
      <c r="AS20" s="73">
        <f t="shared" si="10"/>
        <v>2</v>
      </c>
      <c r="AT20" s="118"/>
      <c r="AU20" s="121" t="s">
        <v>78</v>
      </c>
      <c r="AV20" s="121" t="s">
        <v>78</v>
      </c>
    </row>
    <row r="21" spans="2:48" ht="15.75" customHeight="1">
      <c r="B21" s="329" t="s">
        <v>174</v>
      </c>
      <c r="C21" s="62" t="s">
        <v>16</v>
      </c>
      <c r="D21" s="206" t="s">
        <v>47</v>
      </c>
      <c r="E21" s="76">
        <v>1</v>
      </c>
      <c r="F21" s="64">
        <f t="shared" si="11"/>
        <v>14</v>
      </c>
      <c r="G21" s="74">
        <v>1</v>
      </c>
      <c r="H21" s="64">
        <f t="shared" si="14"/>
        <v>14</v>
      </c>
      <c r="I21" s="75">
        <v>2</v>
      </c>
      <c r="J21" s="226" t="s">
        <v>16</v>
      </c>
      <c r="K21" s="76"/>
      <c r="L21" s="64">
        <f t="shared" si="15"/>
      </c>
      <c r="M21" s="77"/>
      <c r="N21" s="64">
        <f t="shared" si="12"/>
      </c>
      <c r="O21" s="75"/>
      <c r="P21" s="81"/>
      <c r="Q21" s="74"/>
      <c r="R21" s="64">
        <f t="shared" si="0"/>
      </c>
      <c r="S21" s="74"/>
      <c r="T21" s="64">
        <f t="shared" si="1"/>
      </c>
      <c r="U21" s="75"/>
      <c r="V21" s="82"/>
      <c r="W21" s="76"/>
      <c r="X21" s="64">
        <f t="shared" si="2"/>
      </c>
      <c r="Y21" s="74"/>
      <c r="Z21" s="64">
        <f t="shared" si="3"/>
      </c>
      <c r="AA21" s="75"/>
      <c r="AB21" s="83"/>
      <c r="AC21" s="76"/>
      <c r="AD21" s="64">
        <f t="shared" si="4"/>
      </c>
      <c r="AE21" s="77"/>
      <c r="AF21" s="64">
        <f t="shared" si="5"/>
      </c>
      <c r="AG21" s="75"/>
      <c r="AH21" s="81"/>
      <c r="AI21" s="74"/>
      <c r="AJ21" s="64">
        <f t="shared" si="6"/>
      </c>
      <c r="AK21" s="74"/>
      <c r="AL21" s="64">
        <f t="shared" si="7"/>
      </c>
      <c r="AM21" s="75"/>
      <c r="AN21" s="81"/>
      <c r="AO21" s="72">
        <f t="shared" si="8"/>
        <v>1</v>
      </c>
      <c r="AP21" s="64">
        <f t="shared" si="13"/>
        <v>14</v>
      </c>
      <c r="AQ21" s="73">
        <f t="shared" si="9"/>
        <v>1</v>
      </c>
      <c r="AR21" s="64">
        <f t="shared" si="16"/>
        <v>14</v>
      </c>
      <c r="AS21" s="73">
        <f t="shared" si="10"/>
        <v>2</v>
      </c>
      <c r="AT21" s="118"/>
      <c r="AU21" s="121" t="s">
        <v>79</v>
      </c>
      <c r="AV21" s="121" t="s">
        <v>151</v>
      </c>
    </row>
    <row r="22" spans="2:48" ht="15.75" customHeight="1">
      <c r="B22" s="329" t="s">
        <v>119</v>
      </c>
      <c r="C22" s="62" t="s">
        <v>16</v>
      </c>
      <c r="D22" s="206" t="s">
        <v>55</v>
      </c>
      <c r="E22" s="76">
        <v>1</v>
      </c>
      <c r="F22" s="64">
        <f t="shared" si="11"/>
        <v>14</v>
      </c>
      <c r="G22" s="74">
        <v>1</v>
      </c>
      <c r="H22" s="64">
        <f t="shared" si="14"/>
        <v>14</v>
      </c>
      <c r="I22" s="75">
        <v>2</v>
      </c>
      <c r="J22" s="226" t="s">
        <v>16</v>
      </c>
      <c r="K22" s="76"/>
      <c r="L22" s="64">
        <f t="shared" si="15"/>
      </c>
      <c r="M22" s="77"/>
      <c r="N22" s="64">
        <f t="shared" si="12"/>
      </c>
      <c r="O22" s="75"/>
      <c r="P22" s="84"/>
      <c r="Q22" s="74"/>
      <c r="R22" s="64">
        <f t="shared" si="0"/>
      </c>
      <c r="S22" s="74"/>
      <c r="T22" s="64">
        <f t="shared" si="1"/>
      </c>
      <c r="U22" s="75"/>
      <c r="V22" s="85"/>
      <c r="W22" s="76"/>
      <c r="X22" s="64">
        <f t="shared" si="2"/>
      </c>
      <c r="Y22" s="74"/>
      <c r="Z22" s="64">
        <f t="shared" si="3"/>
      </c>
      <c r="AA22" s="75"/>
      <c r="AB22" s="86"/>
      <c r="AC22" s="76"/>
      <c r="AD22" s="64">
        <f t="shared" si="4"/>
      </c>
      <c r="AE22" s="77"/>
      <c r="AF22" s="64">
        <f t="shared" si="5"/>
      </c>
      <c r="AG22" s="75"/>
      <c r="AH22" s="84"/>
      <c r="AI22" s="74"/>
      <c r="AJ22" s="64">
        <f t="shared" si="6"/>
      </c>
      <c r="AK22" s="74"/>
      <c r="AL22" s="64">
        <f t="shared" si="7"/>
      </c>
      <c r="AM22" s="75"/>
      <c r="AN22" s="84"/>
      <c r="AO22" s="72">
        <f t="shared" si="8"/>
        <v>1</v>
      </c>
      <c r="AP22" s="64">
        <f t="shared" si="13"/>
        <v>14</v>
      </c>
      <c r="AQ22" s="73">
        <f t="shared" si="9"/>
        <v>1</v>
      </c>
      <c r="AR22" s="64">
        <f t="shared" si="16"/>
        <v>14</v>
      </c>
      <c r="AS22" s="73">
        <f t="shared" si="10"/>
        <v>2</v>
      </c>
      <c r="AT22" s="118"/>
      <c r="AU22" s="121" t="s">
        <v>77</v>
      </c>
      <c r="AV22" s="121" t="s">
        <v>77</v>
      </c>
    </row>
    <row r="23" spans="2:48" ht="15.75" customHeight="1">
      <c r="B23" s="329" t="s">
        <v>189</v>
      </c>
      <c r="C23" s="62" t="s">
        <v>16</v>
      </c>
      <c r="D23" s="386" t="s">
        <v>190</v>
      </c>
      <c r="E23" s="76">
        <v>1</v>
      </c>
      <c r="F23" s="64">
        <f>IF(E23*14=0,"",E23*14)</f>
        <v>14</v>
      </c>
      <c r="G23" s="74">
        <v>1</v>
      </c>
      <c r="H23" s="64">
        <f>IF(G23*14=0,"",G23*14)</f>
        <v>14</v>
      </c>
      <c r="I23" s="75">
        <v>2</v>
      </c>
      <c r="J23" s="226" t="s">
        <v>185</v>
      </c>
      <c r="K23" s="76"/>
      <c r="L23" s="64">
        <f t="shared" si="15"/>
      </c>
      <c r="M23" s="77"/>
      <c r="N23" s="64">
        <f t="shared" si="12"/>
      </c>
      <c r="O23" s="75"/>
      <c r="P23" s="84"/>
      <c r="Q23" s="74"/>
      <c r="R23" s="64"/>
      <c r="S23" s="74"/>
      <c r="T23" s="64"/>
      <c r="U23" s="75"/>
      <c r="V23" s="85"/>
      <c r="W23" s="76"/>
      <c r="X23" s="64"/>
      <c r="Y23" s="74"/>
      <c r="Z23" s="64"/>
      <c r="AA23" s="75"/>
      <c r="AB23" s="86"/>
      <c r="AC23" s="76"/>
      <c r="AD23" s="64"/>
      <c r="AE23" s="77"/>
      <c r="AF23" s="64"/>
      <c r="AG23" s="75"/>
      <c r="AH23" s="84"/>
      <c r="AI23" s="74"/>
      <c r="AJ23" s="64"/>
      <c r="AK23" s="74"/>
      <c r="AL23" s="64"/>
      <c r="AM23" s="75"/>
      <c r="AN23" s="84"/>
      <c r="AO23" s="72">
        <f t="shared" si="8"/>
        <v>1</v>
      </c>
      <c r="AP23" s="64">
        <f t="shared" si="13"/>
        <v>14</v>
      </c>
      <c r="AQ23" s="73">
        <f t="shared" si="9"/>
        <v>1</v>
      </c>
      <c r="AR23" s="64">
        <f t="shared" si="16"/>
        <v>14</v>
      </c>
      <c r="AS23" s="73">
        <f t="shared" si="10"/>
        <v>2</v>
      </c>
      <c r="AT23" s="118"/>
      <c r="AU23" s="121" t="s">
        <v>88</v>
      </c>
      <c r="AV23" s="121" t="s">
        <v>88</v>
      </c>
    </row>
    <row r="24" spans="2:48" ht="15.75" customHeight="1">
      <c r="B24" s="178" t="s">
        <v>120</v>
      </c>
      <c r="C24" s="62" t="s">
        <v>16</v>
      </c>
      <c r="D24" s="206" t="s">
        <v>46</v>
      </c>
      <c r="E24" s="76">
        <v>1</v>
      </c>
      <c r="F24" s="64">
        <f t="shared" si="11"/>
        <v>14</v>
      </c>
      <c r="G24" s="74">
        <v>1</v>
      </c>
      <c r="H24" s="64">
        <f t="shared" si="14"/>
        <v>14</v>
      </c>
      <c r="I24" s="75">
        <v>2</v>
      </c>
      <c r="J24" s="226" t="s">
        <v>185</v>
      </c>
      <c r="K24" s="76"/>
      <c r="L24" s="64">
        <f t="shared" si="15"/>
      </c>
      <c r="M24" s="77"/>
      <c r="N24" s="64">
        <f t="shared" si="12"/>
      </c>
      <c r="O24" s="260"/>
      <c r="P24" s="81"/>
      <c r="Q24" s="74"/>
      <c r="R24" s="64">
        <f>IF(Q24*15=0,"",Q24*15)</f>
      </c>
      <c r="S24" s="74"/>
      <c r="T24" s="64">
        <f>IF(S24*15=0,"",S24*15)</f>
      </c>
      <c r="U24" s="75"/>
      <c r="V24" s="82"/>
      <c r="W24" s="76"/>
      <c r="X24" s="64">
        <f>IF(W24*15=0,"",W24*15)</f>
      </c>
      <c r="Y24" s="74"/>
      <c r="Z24" s="64">
        <f>IF(Y24*15=0,"",Y24*15)</f>
      </c>
      <c r="AA24" s="75"/>
      <c r="AB24" s="83"/>
      <c r="AC24" s="76"/>
      <c r="AD24" s="64">
        <f>IF(AC24*15=0,"",AC24*15)</f>
      </c>
      <c r="AE24" s="77"/>
      <c r="AF24" s="64">
        <f>IF(AE24*15=0,"",AE24*15)</f>
      </c>
      <c r="AG24" s="75"/>
      <c r="AH24" s="81"/>
      <c r="AI24" s="74"/>
      <c r="AJ24" s="64">
        <f>IF(AI24*15=0,"",AI24*15)</f>
      </c>
      <c r="AK24" s="74"/>
      <c r="AL24" s="64">
        <f>IF(AK24*15=0,"",AK24*15)</f>
      </c>
      <c r="AM24" s="75"/>
      <c r="AN24" s="81"/>
      <c r="AO24" s="72">
        <f>IF(E24+K24+Q24+W24+AC24+AI24=0,"",E24+K24+Q24+W24+AC24+AI24)</f>
        <v>1</v>
      </c>
      <c r="AP24" s="64">
        <f t="shared" si="13"/>
        <v>14</v>
      </c>
      <c r="AQ24" s="73">
        <f>IF(G24+M24+S24+Y24+AE24+AK24=0,"",G24+M24+S24+Y24+AE24+AK24)</f>
        <v>1</v>
      </c>
      <c r="AR24" s="64">
        <f t="shared" si="16"/>
        <v>14</v>
      </c>
      <c r="AS24" s="73">
        <f>IF(I24+O24+U24+AA24+AG24+AM24=0,"",I24+O24+U24+AA24+AG24+AM24)</f>
        <v>2</v>
      </c>
      <c r="AT24" s="118"/>
      <c r="AU24" s="121" t="s">
        <v>76</v>
      </c>
      <c r="AV24" s="121" t="s">
        <v>76</v>
      </c>
    </row>
    <row r="25" spans="2:48" ht="15.75" customHeight="1">
      <c r="B25" s="194"/>
      <c r="C25" s="203" t="s">
        <v>37</v>
      </c>
      <c r="D25" s="290" t="s">
        <v>156</v>
      </c>
      <c r="E25" s="197"/>
      <c r="F25" s="64">
        <f t="shared" si="11"/>
      </c>
      <c r="G25" s="195"/>
      <c r="H25" s="64">
        <f t="shared" si="14"/>
      </c>
      <c r="I25" s="196"/>
      <c r="J25" s="387"/>
      <c r="K25" s="76">
        <v>1</v>
      </c>
      <c r="L25" s="64">
        <f>IF(K25*14=0,"",K25*14)</f>
        <v>14</v>
      </c>
      <c r="M25" s="74">
        <v>1</v>
      </c>
      <c r="N25" s="64">
        <f>IF(M25*14=0,"",M25*14)</f>
        <v>14</v>
      </c>
      <c r="O25" s="74">
        <v>2</v>
      </c>
      <c r="P25" s="389" t="s">
        <v>186</v>
      </c>
      <c r="Q25" s="195"/>
      <c r="R25" s="64"/>
      <c r="S25" s="195"/>
      <c r="T25" s="64"/>
      <c r="U25" s="199"/>
      <c r="V25" s="201"/>
      <c r="W25" s="197"/>
      <c r="X25" s="64"/>
      <c r="Y25" s="195"/>
      <c r="Z25" s="64"/>
      <c r="AA25" s="199"/>
      <c r="AB25" s="202"/>
      <c r="AC25" s="197"/>
      <c r="AD25" s="64"/>
      <c r="AE25" s="198"/>
      <c r="AF25" s="64"/>
      <c r="AG25" s="199"/>
      <c r="AH25" s="200"/>
      <c r="AI25" s="195"/>
      <c r="AJ25" s="64"/>
      <c r="AK25" s="195"/>
      <c r="AL25" s="64"/>
      <c r="AM25" s="199"/>
      <c r="AN25" s="202"/>
      <c r="AO25" s="72">
        <f>IF(E25+K25+Q25+W25+AC25+AI25=0,"",E25+K25+Q25+W25+AC25+AI25)</f>
        <v>1</v>
      </c>
      <c r="AP25" s="64">
        <f t="shared" si="13"/>
        <v>14</v>
      </c>
      <c r="AQ25" s="73">
        <f>IF(G25+M25+S25+Y25+AE25+AK25=0,"",G25+M25+S25+Y25+AE25+AK25)</f>
        <v>1</v>
      </c>
      <c r="AR25" s="64">
        <f t="shared" si="16"/>
        <v>14</v>
      </c>
      <c r="AS25" s="73">
        <f>IF(I25+O25+U25+AA25+AG25+AM25=0,"",I25+O25+U25+AA25+AG25+AM25)</f>
        <v>2</v>
      </c>
      <c r="AT25" s="118"/>
      <c r="AU25" s="121"/>
      <c r="AV25" s="121"/>
    </row>
    <row r="26" spans="2:48" ht="15.75" customHeight="1" thickBot="1">
      <c r="B26" s="194"/>
      <c r="C26" s="203" t="s">
        <v>37</v>
      </c>
      <c r="D26" s="291" t="s">
        <v>157</v>
      </c>
      <c r="E26" s="197"/>
      <c r="F26" s="262">
        <f t="shared" si="11"/>
      </c>
      <c r="G26" s="195"/>
      <c r="H26" s="262">
        <f t="shared" si="14"/>
      </c>
      <c r="I26" s="196"/>
      <c r="J26" s="263"/>
      <c r="K26" s="197">
        <v>1</v>
      </c>
      <c r="L26" s="262">
        <f>IF(K26*14=0,"",K26*14)</f>
        <v>14</v>
      </c>
      <c r="M26" s="195">
        <v>1</v>
      </c>
      <c r="N26" s="262">
        <f>IF(M26*14=0,"",M26*14)</f>
        <v>14</v>
      </c>
      <c r="O26" s="195">
        <v>2</v>
      </c>
      <c r="P26" s="389" t="s">
        <v>186</v>
      </c>
      <c r="Q26" s="195"/>
      <c r="R26" s="262"/>
      <c r="S26" s="195"/>
      <c r="T26" s="262"/>
      <c r="U26" s="199"/>
      <c r="V26" s="201"/>
      <c r="W26" s="197"/>
      <c r="X26" s="262"/>
      <c r="Y26" s="195"/>
      <c r="Z26" s="262"/>
      <c r="AA26" s="199"/>
      <c r="AB26" s="202"/>
      <c r="AC26" s="197"/>
      <c r="AD26" s="262"/>
      <c r="AE26" s="198"/>
      <c r="AF26" s="262"/>
      <c r="AG26" s="199"/>
      <c r="AH26" s="200"/>
      <c r="AI26" s="195"/>
      <c r="AJ26" s="262"/>
      <c r="AK26" s="195"/>
      <c r="AL26" s="262"/>
      <c r="AM26" s="199"/>
      <c r="AN26" s="202"/>
      <c r="AO26" s="264">
        <f>IF(E26+K26+Q26+W26+AC26+AI26=0,"",E26+K26+Q26+W26+AC26+AI26)</f>
        <v>1</v>
      </c>
      <c r="AP26" s="262">
        <f t="shared" si="13"/>
        <v>14</v>
      </c>
      <c r="AQ26" s="265">
        <f>IF(G26+M26+S26+Y26+AE26+AK26=0,"",G26+M26+S26+Y26+AE26+AK26)</f>
        <v>1</v>
      </c>
      <c r="AR26" s="262">
        <f t="shared" si="16"/>
        <v>14</v>
      </c>
      <c r="AS26" s="265">
        <f>IF(I26+O26+U26+AA26+AG26+AM26=0,"",I26+O26+U26+AA26+AG26+AM26)</f>
        <v>2</v>
      </c>
      <c r="AT26" s="189"/>
      <c r="AU26" s="121"/>
      <c r="AV26" s="121"/>
    </row>
    <row r="27" spans="1:48" s="3" customFormat="1" ht="15.75" customHeight="1" thickBot="1">
      <c r="A27" s="54"/>
      <c r="B27" s="269"/>
      <c r="C27" s="270"/>
      <c r="D27" s="271" t="s">
        <v>105</v>
      </c>
      <c r="E27" s="272">
        <f>SUM(E10:E26)</f>
        <v>17</v>
      </c>
      <c r="F27" s="272">
        <f>SUM(F10:F26)</f>
        <v>238</v>
      </c>
      <c r="G27" s="272">
        <f>SUM(G10:G26)</f>
        <v>13</v>
      </c>
      <c r="H27" s="272">
        <f>SUM(H10:H26)</f>
        <v>182</v>
      </c>
      <c r="I27" s="272">
        <f>SUM(I10:I26)</f>
        <v>30</v>
      </c>
      <c r="J27" s="273"/>
      <c r="K27" s="274">
        <f>SUM(K10:K26)</f>
        <v>2</v>
      </c>
      <c r="L27" s="274">
        <f>SUM(L10:L26)</f>
        <v>28</v>
      </c>
      <c r="M27" s="274">
        <f>SUM(M10:M26)</f>
        <v>2</v>
      </c>
      <c r="N27" s="274">
        <f>SUM(N10:N26)</f>
        <v>28</v>
      </c>
      <c r="O27" s="274">
        <f>SUM(O10:O26)</f>
        <v>4</v>
      </c>
      <c r="P27" s="273"/>
      <c r="Q27" s="275">
        <f>IF(SUM(Q10:Q22)=0,"",SUM(Q10:Q22))</f>
      </c>
      <c r="R27" s="276">
        <f>IF(SUM(Q10:Q22)=0,"",SUM(Q10:Q22)*15)</f>
      </c>
      <c r="S27" s="277">
        <f>IF(SUM(S10:S22)=0,"",SUM(S10:S22))</f>
      </c>
      <c r="T27" s="276">
        <f>IF(SUM(S10:S22)=0,"",SUM(S10:S22)*15)</f>
      </c>
      <c r="U27" s="277">
        <f>IF(SUM(U10:U22)=0,"",SUM(U10:U22))</f>
      </c>
      <c r="V27" s="273">
        <f>IF(SUM(Q10:Q22)+SUM(S10:S22)=0,"",SUM(Q10:Q22)+SUM(S10:S22))</f>
      </c>
      <c r="W27" s="274">
        <f>IF(SUM(W10:W22)=0,"",SUM(W10:W22))</f>
      </c>
      <c r="X27" s="276">
        <f>IF(SUM(W10:W22)=0,"",SUM(W10:W22)*15)</f>
      </c>
      <c r="Y27" s="277">
        <f>IF(SUM(Y10:Y22)=0,"",SUM(Y10:Y22))</f>
      </c>
      <c r="Z27" s="276">
        <f>IF(SUM(Y10:Y22)=0,"",SUM(Y10:Y22)*15)</f>
      </c>
      <c r="AA27" s="277">
        <f>IF(SUM(AA10:AA22)=0,"",SUM(AA10:AA22))</f>
      </c>
      <c r="AB27" s="278">
        <f>IF(SUM(W10:W22)+SUM(Y10:Y22)=0,"",SUM(W10:W22)+SUM(Y10:Y22))</f>
      </c>
      <c r="AC27" s="274">
        <f>IF(SUM(AC10:AC22)=0,"",SUM(AC10:AC22))</f>
      </c>
      <c r="AD27" s="276">
        <f>IF(SUM(AC10:AC22)=0,"",SUM(AC10:AC22)*15)</f>
      </c>
      <c r="AE27" s="277">
        <f>IF(SUM(AE10:AE22)=0,"",SUM(AE10:AE22))</f>
      </c>
      <c r="AF27" s="276">
        <f>IF(SUM(AE10:AE22)=0,"",SUM(AE10:AE22)*15)</f>
      </c>
      <c r="AG27" s="277">
        <f>IF(SUM(AG10:AG22)=0,"",SUM(AG10:AG22))</f>
      </c>
      <c r="AH27" s="279">
        <f>IF(SUM(AC10:AC22)+SUM(AE10:AE22)=0,"",SUM(AC10:AC22)+SUM(AE10:AE22))</f>
      </c>
      <c r="AI27" s="275">
        <f>IF(SUM(AI10:AI22)=0,"",SUM(AI10:AI22))</f>
      </c>
      <c r="AJ27" s="276">
        <f>IF(SUM(AI10:AI22)=0,"",SUM(AI10:AI22)*15)</f>
      </c>
      <c r="AK27" s="277">
        <f>IF(SUM(AK10:AK22)=0,"",SUM(AK10:AK22))</f>
      </c>
      <c r="AL27" s="276">
        <f>IF(SUM(AK10:AK22)=0,"",SUM(AK10:AK22)*15)</f>
      </c>
      <c r="AM27" s="277">
        <f>IF(SUM(AM10:AM22)=0,"",SUM(AM10:AM22))</f>
      </c>
      <c r="AN27" s="280">
        <f>IF(SUM(AI10:AI22)+SUM(AK10:AK22)=0,"",SUM(AI10:AI22)+SUM(AK10:AK22))</f>
      </c>
      <c r="AO27" s="281">
        <f>SUM(AO10:AO26)</f>
        <v>19</v>
      </c>
      <c r="AP27" s="281">
        <f>SUM(AP10:AP26)</f>
        <v>266</v>
      </c>
      <c r="AQ27" s="281">
        <f>SUM(AQ10:AQ26)</f>
        <v>15</v>
      </c>
      <c r="AR27" s="281">
        <f>SUM(AR10:AR26)</f>
        <v>210</v>
      </c>
      <c r="AS27" s="281">
        <f>SUM(AS10:AS26)</f>
        <v>34</v>
      </c>
      <c r="AT27" s="282"/>
      <c r="AU27" s="261"/>
      <c r="AV27" s="143"/>
    </row>
    <row r="28" spans="1:48" s="3" customFormat="1" ht="15.75" customHeight="1">
      <c r="A28" s="54"/>
      <c r="B28" s="97"/>
      <c r="C28" s="266"/>
      <c r="D28" s="98" t="s">
        <v>18</v>
      </c>
      <c r="E28" s="267"/>
      <c r="F28" s="268"/>
      <c r="G28" s="93"/>
      <c r="H28" s="268"/>
      <c r="I28" s="93"/>
      <c r="J28" s="93"/>
      <c r="K28" s="93"/>
      <c r="L28" s="268"/>
      <c r="M28" s="93"/>
      <c r="N28" s="268"/>
      <c r="O28" s="93"/>
      <c r="P28" s="116"/>
      <c r="Q28" s="93"/>
      <c r="R28" s="268"/>
      <c r="S28" s="93"/>
      <c r="T28" s="268"/>
      <c r="U28" s="93"/>
      <c r="V28" s="116"/>
      <c r="W28" s="93"/>
      <c r="X28" s="268"/>
      <c r="Y28" s="93"/>
      <c r="Z28" s="268"/>
      <c r="AA28" s="93"/>
      <c r="AB28" s="116"/>
      <c r="AC28" s="116"/>
      <c r="AD28" s="116"/>
      <c r="AE28" s="116"/>
      <c r="AF28" s="116"/>
      <c r="AG28" s="116"/>
      <c r="AH28" s="116"/>
      <c r="AI28" s="93"/>
      <c r="AJ28" s="268"/>
      <c r="AK28" s="93"/>
      <c r="AL28" s="268"/>
      <c r="AM28" s="93"/>
      <c r="AN28" s="116"/>
      <c r="AO28" s="92"/>
      <c r="AP28" s="93"/>
      <c r="AQ28" s="93"/>
      <c r="AR28" s="93"/>
      <c r="AS28" s="93"/>
      <c r="AT28" s="116"/>
      <c r="AU28" s="143"/>
      <c r="AV28" s="143"/>
    </row>
    <row r="29" spans="2:48" ht="15.75" customHeight="1">
      <c r="B29" s="329" t="s">
        <v>196</v>
      </c>
      <c r="C29" s="179" t="s">
        <v>70</v>
      </c>
      <c r="D29" s="292" t="s">
        <v>48</v>
      </c>
      <c r="E29" s="74"/>
      <c r="F29" s="64">
        <f>IF(E29*15=0,"",E29*15)</f>
      </c>
      <c r="G29" s="74">
        <v>2</v>
      </c>
      <c r="H29" s="64">
        <v>28</v>
      </c>
      <c r="I29" s="74"/>
      <c r="J29" s="388" t="s">
        <v>186</v>
      </c>
      <c r="K29" s="76"/>
      <c r="L29" s="64"/>
      <c r="M29" s="74"/>
      <c r="N29" s="64"/>
      <c r="O29" s="74"/>
      <c r="P29" s="66"/>
      <c r="Q29" s="76"/>
      <c r="R29" s="64">
        <f>IF(Q29*15=0,"",Q29*15)</f>
      </c>
      <c r="S29" s="74"/>
      <c r="T29" s="64">
        <f>IF(S29*15=0,"",S29*15)</f>
      </c>
      <c r="U29" s="74"/>
      <c r="V29" s="88"/>
      <c r="W29" s="76"/>
      <c r="X29" s="64">
        <f>IF(W29*15=0,"",W29*15)</f>
      </c>
      <c r="Y29" s="74"/>
      <c r="Z29" s="64">
        <f>IF(Y29*15=0,"",Y29*15)</f>
      </c>
      <c r="AA29" s="74"/>
      <c r="AB29" s="88"/>
      <c r="AC29" s="76"/>
      <c r="AD29" s="64">
        <f>IF(AC29*15=0,"",AC29*15)</f>
      </c>
      <c r="AE29" s="74"/>
      <c r="AF29" s="64">
        <f>IF(AE29*15=0,"",AE29*15)</f>
      </c>
      <c r="AG29" s="74"/>
      <c r="AH29" s="88"/>
      <c r="AI29" s="74"/>
      <c r="AJ29" s="64">
        <f>IF(AI29*15=0,"",AI29*15)</f>
      </c>
      <c r="AK29" s="74"/>
      <c r="AL29" s="64">
        <f>IF(AK29*15=0,"",AK29*15)</f>
      </c>
      <c r="AM29" s="74"/>
      <c r="AN29" s="74"/>
      <c r="AO29" s="72">
        <f>IF(E29+K29+Q29+W29+AC29+AI29=0,"",E29+K29+Q29+W29+AC29+AI29)</f>
      </c>
      <c r="AP29" s="64">
        <f>IF((E29+K29+Q29+W29+AC29+AI29)*14=0,"",(E29+K29+Q29+W29+AC29+AI29)*14)</f>
      </c>
      <c r="AQ29" s="73">
        <f>IF(G29+M29+S29+Y29+AE29+AK29=0,"",G29+M29+S29+Y29+AE29+AK29)</f>
        <v>2</v>
      </c>
      <c r="AR29" s="64">
        <f>IF((G29+M29+S29+Y29+AE29+AK29)*14=0,"",(G29+M29+S29+Y29+AE29+AK29)*14)</f>
        <v>28</v>
      </c>
      <c r="AS29" s="73">
        <f>IF(I29+O29+U29+AA29+AG29+AM29=0,"",I29+O29+U29+AA29+AG29+AM29)</f>
      </c>
      <c r="AT29" s="118"/>
      <c r="AU29" s="121" t="s">
        <v>83</v>
      </c>
      <c r="AV29" s="121" t="s">
        <v>83</v>
      </c>
    </row>
    <row r="30" spans="2:48" ht="15.75" customHeight="1" thickBot="1">
      <c r="B30" s="330" t="s">
        <v>197</v>
      </c>
      <c r="C30" s="283" t="s">
        <v>70</v>
      </c>
      <c r="D30" s="293" t="s">
        <v>51</v>
      </c>
      <c r="E30" s="195"/>
      <c r="F30" s="262">
        <f>IF(E30*15=0,"",E30*15)</f>
      </c>
      <c r="G30" s="195"/>
      <c r="H30" s="262">
        <f>IF(G30*15=0,"",G30*15)</f>
      </c>
      <c r="I30" s="195"/>
      <c r="J30" s="316"/>
      <c r="K30" s="197"/>
      <c r="L30" s="262">
        <f>IF(K30*15=0,"",K30*15)</f>
      </c>
      <c r="M30" s="195">
        <v>2</v>
      </c>
      <c r="N30" s="262">
        <v>28</v>
      </c>
      <c r="O30" s="195"/>
      <c r="P30" s="389" t="s">
        <v>186</v>
      </c>
      <c r="Q30" s="197"/>
      <c r="R30" s="262">
        <f>IF(Q30*15=0,"",Q30*15)</f>
      </c>
      <c r="S30" s="195"/>
      <c r="T30" s="262">
        <f>IF(S30*15=0,"",S30*15)</f>
      </c>
      <c r="U30" s="195"/>
      <c r="V30" s="284"/>
      <c r="W30" s="197"/>
      <c r="X30" s="262">
        <f>IF(W30*15=0,"",W30*15)</f>
      </c>
      <c r="Y30" s="195"/>
      <c r="Z30" s="262">
        <f>IF(Y30*15=0,"",Y30*15)</f>
      </c>
      <c r="AA30" s="195"/>
      <c r="AB30" s="284"/>
      <c r="AC30" s="197"/>
      <c r="AD30" s="262">
        <f>IF(AC30*15=0,"",AC30*15)</f>
      </c>
      <c r="AE30" s="195"/>
      <c r="AF30" s="262">
        <f>IF(AE30*15=0,"",AE30*15)</f>
      </c>
      <c r="AG30" s="195"/>
      <c r="AH30" s="284"/>
      <c r="AI30" s="195"/>
      <c r="AJ30" s="262">
        <f>IF(AI30*15=0,"",AI30*15)</f>
      </c>
      <c r="AK30" s="195"/>
      <c r="AL30" s="262">
        <f>IF(AK30*15=0,"",AK30*15)</f>
      </c>
      <c r="AM30" s="195"/>
      <c r="AN30" s="195"/>
      <c r="AO30" s="264">
        <f>IF(E30+K30+Q30+W30+AC30+AI30=0,"",E30+K30+Q30+W30+AC30+AI30)</f>
      </c>
      <c r="AP30" s="262">
        <f>IF((E30+K30+Q30+W30+AC30+AI30)*15=0,"",(E30+K30+Q30+W30+AC30+AI30)*15)</f>
      </c>
      <c r="AQ30" s="265">
        <f>IF(G30+M30+S30+Y30+AE30+AK30=0,"",G30+M30+S30+Y30+AE30+AK30)</f>
        <v>2</v>
      </c>
      <c r="AR30" s="64">
        <f>IF((G30+M30+S30+Y30+AE30+AK30)*14=0,"",(G30+M30+S30+Y30+AE30+AK30)*14)</f>
        <v>28</v>
      </c>
      <c r="AS30" s="265">
        <f>IF(I30+O30+U30+AA30+AG30+AM30=0,"",I30+O30+U30+AA30+AG30+AM30)</f>
      </c>
      <c r="AT30" s="189"/>
      <c r="AU30" s="121" t="s">
        <v>83</v>
      </c>
      <c r="AV30" s="121" t="s">
        <v>83</v>
      </c>
    </row>
    <row r="31" spans="1:48" s="3" customFormat="1" ht="15.75" customHeight="1" thickBot="1">
      <c r="A31" s="54"/>
      <c r="B31" s="269"/>
      <c r="C31" s="270"/>
      <c r="D31" s="285" t="s">
        <v>20</v>
      </c>
      <c r="E31" s="272">
        <f>SUM(E29:E30)</f>
        <v>0</v>
      </c>
      <c r="F31" s="272">
        <f>SUM(F29:F30)</f>
        <v>0</v>
      </c>
      <c r="G31" s="272">
        <f>SUM(G29:G30)</f>
        <v>2</v>
      </c>
      <c r="H31" s="272">
        <f>SUM(H29:H30)</f>
        <v>28</v>
      </c>
      <c r="I31" s="272">
        <f>SUM(I29:I30)</f>
        <v>0</v>
      </c>
      <c r="J31" s="273"/>
      <c r="K31" s="274">
        <f>SUM(K29:K30)</f>
        <v>0</v>
      </c>
      <c r="L31" s="274">
        <f>SUM(L29:L30)</f>
        <v>0</v>
      </c>
      <c r="M31" s="274">
        <f>SUM(M29:M30)</f>
        <v>2</v>
      </c>
      <c r="N31" s="274">
        <f>SUM(N29:N30)</f>
        <v>28</v>
      </c>
      <c r="O31" s="274">
        <f>SUM(O29:O30)</f>
        <v>0</v>
      </c>
      <c r="P31" s="274">
        <f>IF(SUM(P29:P30)=0,"",SUM(P29:P30))</f>
      </c>
      <c r="Q31" s="274" t="e">
        <f>IF(SUM(#REF!)=0,"",SUM(#REF!))</f>
        <v>#REF!</v>
      </c>
      <c r="R31" s="286" t="e">
        <f>IF(SUM(#REF!)=0,"",SUM(#REF!)*15)</f>
        <v>#REF!</v>
      </c>
      <c r="S31" s="277" t="e">
        <f>IF(SUM(#REF!)=0,"",SUM(#REF!))</f>
        <v>#REF!</v>
      </c>
      <c r="T31" s="286" t="e">
        <f>IF(SUM(#REF!)=0,"",SUM(#REF!)*15)</f>
        <v>#REF!</v>
      </c>
      <c r="U31" s="277" t="e">
        <f>IF(SUM(#REF!)=0,"",SUM(#REF!))</f>
        <v>#REF!</v>
      </c>
      <c r="V31" s="287" t="e">
        <f>IF(SUM(#REF!)+SUM(#REF!)=0,"",SUM(#REF!)+SUM(#REF!))</f>
        <v>#REF!</v>
      </c>
      <c r="W31" s="274" t="e">
        <f>IF(SUM(#REF!)=0,"",SUM(#REF!))</f>
        <v>#REF!</v>
      </c>
      <c r="X31" s="286" t="e">
        <f>IF(SUM(#REF!)=0,"",SUM(#REF!)*15)</f>
        <v>#REF!</v>
      </c>
      <c r="Y31" s="277" t="e">
        <f>IF(SUM(#REF!)=0,"",SUM(#REF!))</f>
        <v>#REF!</v>
      </c>
      <c r="Z31" s="286" t="e">
        <f>IF(SUM(#REF!)=0,"",SUM(#REF!)*15)</f>
        <v>#REF!</v>
      </c>
      <c r="AA31" s="277" t="e">
        <f>IF(SUM(#REF!)=0,"",SUM(#REF!))</f>
        <v>#REF!</v>
      </c>
      <c r="AB31" s="287" t="e">
        <f>IF(SUM(#REF!)+SUM(#REF!)=0,"",SUM(#REF!)+SUM(#REF!))</f>
        <v>#REF!</v>
      </c>
      <c r="AC31" s="274" t="e">
        <f>IF(SUM(#REF!)=0,"",SUM(#REF!))</f>
        <v>#REF!</v>
      </c>
      <c r="AD31" s="286" t="e">
        <f>IF(SUM(#REF!)=0,"",SUM(#REF!)*15)</f>
        <v>#REF!</v>
      </c>
      <c r="AE31" s="277" t="e">
        <f>IF(SUM(#REF!)=0,"",SUM(#REF!))</f>
        <v>#REF!</v>
      </c>
      <c r="AF31" s="286" t="e">
        <f>IF(SUM(#REF!)=0,"",SUM(#REF!)*15)</f>
        <v>#REF!</v>
      </c>
      <c r="AG31" s="288" t="e">
        <f>IF(SUM(#REF!)=0,"",SUM(#REF!))</f>
        <v>#REF!</v>
      </c>
      <c r="AH31" s="287" t="e">
        <f>IF(SUM(#REF!)+SUM(#REF!)=0,"",SUM(#REF!)+SUM(#REF!))</f>
        <v>#REF!</v>
      </c>
      <c r="AI31" s="274" t="e">
        <f>IF(SUM(#REF!)=0,"",SUM(#REF!))</f>
        <v>#REF!</v>
      </c>
      <c r="AJ31" s="286" t="e">
        <f>IF(SUM(#REF!)=0,"",SUM(#REF!)*15)</f>
        <v>#REF!</v>
      </c>
      <c r="AK31" s="277" t="e">
        <f>IF(SUM(#REF!)=0,"",SUM(#REF!))</f>
        <v>#REF!</v>
      </c>
      <c r="AL31" s="286" t="e">
        <f>IF(SUM(#REF!)=0,"",SUM(#REF!)*15)</f>
        <v>#REF!</v>
      </c>
      <c r="AM31" s="277" t="e">
        <f>IF(SUM(#REF!)=0,"",SUM(#REF!))</f>
        <v>#REF!</v>
      </c>
      <c r="AN31" s="289" t="e">
        <f>IF(SUM(#REF!)+SUM(#REF!)=0,"",SUM(#REF!)+SUM(#REF!))</f>
        <v>#REF!</v>
      </c>
      <c r="AO31" s="281">
        <f>SUM(K29:K30)</f>
        <v>0</v>
      </c>
      <c r="AP31" s="281">
        <f>SUM(L29:L30)</f>
        <v>0</v>
      </c>
      <c r="AQ31" s="281">
        <f>SUM(M29:M30)</f>
        <v>2</v>
      </c>
      <c r="AR31" s="281">
        <f>SUM(AR29:AR30)</f>
        <v>56</v>
      </c>
      <c r="AS31" s="281">
        <f>SUM(AS29:AS30)</f>
        <v>0</v>
      </c>
      <c r="AT31" s="282"/>
      <c r="AU31" s="261"/>
      <c r="AV31" s="143"/>
    </row>
    <row r="32" spans="2:48" ht="15.75" customHeight="1">
      <c r="B32" s="97"/>
      <c r="C32" s="126"/>
      <c r="D32" s="180" t="s">
        <v>122</v>
      </c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99"/>
      <c r="AP32" s="100"/>
      <c r="AQ32" s="100"/>
      <c r="AR32" s="100"/>
      <c r="AS32" s="100"/>
      <c r="AT32" s="100"/>
      <c r="AU32" s="121"/>
      <c r="AV32" s="121"/>
    </row>
    <row r="33" spans="2:48" ht="15.75" customHeight="1">
      <c r="B33" s="178" t="s">
        <v>123</v>
      </c>
      <c r="C33" s="190" t="s">
        <v>39</v>
      </c>
      <c r="D33" s="320" t="s">
        <v>38</v>
      </c>
      <c r="E33" s="319"/>
      <c r="F33" s="64">
        <f>IF(E33*15=0,"",E33*15)</f>
      </c>
      <c r="G33" s="103"/>
      <c r="H33" s="64"/>
      <c r="I33" s="312"/>
      <c r="J33" s="101"/>
      <c r="K33" s="102"/>
      <c r="L33" s="64">
        <f>IF(K33*15=0,"",K33*15)</f>
      </c>
      <c r="M33" s="103">
        <v>2</v>
      </c>
      <c r="N33" s="64">
        <v>28</v>
      </c>
      <c r="O33" s="313">
        <v>6</v>
      </c>
      <c r="P33" s="389" t="s">
        <v>186</v>
      </c>
      <c r="Q33" s="102"/>
      <c r="R33" s="64">
        <f>IF(Q33*15=0,"",Q33*15)</f>
      </c>
      <c r="S33" s="103"/>
      <c r="T33" s="64">
        <f>IF(S33*15=0,"",S33*15)</f>
      </c>
      <c r="U33" s="104" t="s">
        <v>19</v>
      </c>
      <c r="V33" s="105"/>
      <c r="W33" s="102"/>
      <c r="X33" s="64">
        <f>IF(W33*15=0,"",W33*15)</f>
      </c>
      <c r="Y33" s="103"/>
      <c r="Z33" s="64">
        <f>IF(Y33*15=0,"",Y33*15)</f>
      </c>
      <c r="AA33" s="104" t="s">
        <v>19</v>
      </c>
      <c r="AB33" s="105"/>
      <c r="AC33" s="102"/>
      <c r="AD33" s="64">
        <f>IF(AC33*15=0,"",AC33*15)</f>
      </c>
      <c r="AE33" s="103"/>
      <c r="AF33" s="64">
        <f>IF(AE33*15=0,"",AE33*15)</f>
      </c>
      <c r="AG33" s="104" t="s">
        <v>19</v>
      </c>
      <c r="AH33" s="105"/>
      <c r="AI33" s="102"/>
      <c r="AJ33" s="64">
        <f>IF(AI33*15=0,"",AI33*15)</f>
      </c>
      <c r="AK33" s="103"/>
      <c r="AL33" s="64">
        <f>IF(AK33*15=0,"",AK33*15)</f>
      </c>
      <c r="AM33" s="104" t="s">
        <v>19</v>
      </c>
      <c r="AN33" s="106"/>
      <c r="AO33" s="72">
        <f>IF(E33+K33+Q33+W33+AC33+AI33=0,"",E33+K33+Q33+W33+AC33+AI33)</f>
      </c>
      <c r="AP33" s="64">
        <f>IF((E33+K33+Q33+W33+AC33+AI33)*15=0,"",(E33+K33+Q33+W33+AC33+AI33)*15)</f>
      </c>
      <c r="AQ33" s="73">
        <f>IF(G33+M33+S33+Y33+AE33+AK33=0,"",G33+M33+S33+Y33+AE33+AK33)</f>
        <v>2</v>
      </c>
      <c r="AR33" s="64">
        <f>IF((G33+M33+S33+Y33+AE33+AK33)*14=0,"",(G33+M33+S33+Y33+AE33+AK33)*14)</f>
        <v>28</v>
      </c>
      <c r="AS33" s="104">
        <v>6</v>
      </c>
      <c r="AT33" s="118"/>
      <c r="AU33" s="121" t="s">
        <v>74</v>
      </c>
      <c r="AV33" s="121" t="s">
        <v>74</v>
      </c>
    </row>
    <row r="34" spans="2:48" ht="15.75" customHeight="1">
      <c r="B34" s="178" t="s">
        <v>124</v>
      </c>
      <c r="C34" s="190" t="s">
        <v>39</v>
      </c>
      <c r="D34" s="320" t="s">
        <v>60</v>
      </c>
      <c r="E34" s="319"/>
      <c r="F34" s="64"/>
      <c r="G34" s="103"/>
      <c r="H34" s="64">
        <f>IF(G34*14=0,"",G34*14)</f>
      </c>
      <c r="I34" s="313"/>
      <c r="J34" s="117"/>
      <c r="K34" s="102"/>
      <c r="L34" s="64"/>
      <c r="M34" s="103"/>
      <c r="N34" s="64"/>
      <c r="O34" s="313"/>
      <c r="P34" s="193" t="s">
        <v>61</v>
      </c>
      <c r="Q34" s="102"/>
      <c r="R34" s="64"/>
      <c r="S34" s="103"/>
      <c r="T34" s="64"/>
      <c r="U34" s="104"/>
      <c r="V34" s="105"/>
      <c r="W34" s="102"/>
      <c r="X34" s="64"/>
      <c r="Y34" s="103"/>
      <c r="Z34" s="64"/>
      <c r="AA34" s="104"/>
      <c r="AB34" s="105"/>
      <c r="AC34" s="102"/>
      <c r="AD34" s="64"/>
      <c r="AE34" s="103"/>
      <c r="AF34" s="64"/>
      <c r="AG34" s="104"/>
      <c r="AH34" s="105"/>
      <c r="AI34" s="102"/>
      <c r="AJ34" s="64"/>
      <c r="AK34" s="103"/>
      <c r="AL34" s="64"/>
      <c r="AM34" s="104"/>
      <c r="AN34" s="106"/>
      <c r="AO34" s="72"/>
      <c r="AP34" s="64"/>
      <c r="AQ34" s="73">
        <f>IF(G34+M34+S34+Y34+AE34+AK34=0,"",G34+M34+S34+Y34+AE34+AK34)</f>
      </c>
      <c r="AR34" s="64">
        <f>IF((G34+M34+S34+Y34+AE34+AK34)*14=0,"",(G34+M34+S34+Y34+AE34+AK34)*14)</f>
      </c>
      <c r="AS34" s="243"/>
      <c r="AT34" s="118"/>
      <c r="AU34" s="121" t="s">
        <v>74</v>
      </c>
      <c r="AV34" s="121" t="s">
        <v>74</v>
      </c>
    </row>
    <row r="35" spans="2:48" ht="15.75" customHeight="1" thickBot="1">
      <c r="B35" s="178" t="s">
        <v>125</v>
      </c>
      <c r="C35" s="191" t="s">
        <v>39</v>
      </c>
      <c r="D35" s="321" t="s">
        <v>62</v>
      </c>
      <c r="E35" s="181"/>
      <c r="F35" s="182"/>
      <c r="G35" s="183"/>
      <c r="H35" s="64">
        <f>IF(G35*14=0,"",G35*14)</f>
      </c>
      <c r="I35" s="314"/>
      <c r="J35" s="192"/>
      <c r="K35" s="181"/>
      <c r="L35" s="182"/>
      <c r="M35" s="183"/>
      <c r="N35" s="64">
        <f>IF(M35*14=0,"",M35*14)</f>
      </c>
      <c r="O35" s="315"/>
      <c r="P35" s="117" t="s">
        <v>61</v>
      </c>
      <c r="Q35" s="181"/>
      <c r="R35" s="182"/>
      <c r="S35" s="183"/>
      <c r="T35" s="182"/>
      <c r="U35" s="184"/>
      <c r="V35" s="185"/>
      <c r="W35" s="181"/>
      <c r="X35" s="182"/>
      <c r="Y35" s="183"/>
      <c r="Z35" s="182"/>
      <c r="AA35" s="184"/>
      <c r="AB35" s="185"/>
      <c r="AC35" s="181"/>
      <c r="AD35" s="182"/>
      <c r="AE35" s="183"/>
      <c r="AF35" s="182"/>
      <c r="AG35" s="184"/>
      <c r="AH35" s="185"/>
      <c r="AI35" s="181"/>
      <c r="AJ35" s="182"/>
      <c r="AK35" s="183"/>
      <c r="AL35" s="182"/>
      <c r="AM35" s="184"/>
      <c r="AN35" s="186"/>
      <c r="AO35" s="187"/>
      <c r="AP35" s="182"/>
      <c r="AQ35" s="188"/>
      <c r="AR35" s="64">
        <f>IF((G35+M35+S35+Y35+AE35+AK35)*14=0,"",(G35+M35+S35+Y35+AE35+AK35)*14)</f>
      </c>
      <c r="AS35" s="184"/>
      <c r="AT35" s="189"/>
      <c r="AU35" s="121" t="s">
        <v>74</v>
      </c>
      <c r="AV35" s="121" t="s">
        <v>74</v>
      </c>
    </row>
    <row r="36" spans="2:48" ht="15.75" customHeight="1" thickBot="1">
      <c r="B36" s="107"/>
      <c r="C36" s="108"/>
      <c r="D36" s="180" t="s">
        <v>121</v>
      </c>
      <c r="E36" s="234">
        <f>SUM(E33:E35)</f>
        <v>0</v>
      </c>
      <c r="F36" s="234">
        <f>SUM(F33:F35)</f>
        <v>0</v>
      </c>
      <c r="G36" s="234">
        <f>SUM(G33:G35)</f>
        <v>0</v>
      </c>
      <c r="H36" s="234">
        <f>SUM(H33:H35)</f>
        <v>0</v>
      </c>
      <c r="I36" s="234">
        <f>SUM(I33:I35)</f>
        <v>0</v>
      </c>
      <c r="J36" s="110">
        <f>IF(SUM(J33:J35)=0,"",SUM(J33:J35))</f>
      </c>
      <c r="K36" s="110">
        <f>SUM(K33:K35)</f>
        <v>0</v>
      </c>
      <c r="L36" s="110">
        <f>SUM(L33:L35)</f>
        <v>0</v>
      </c>
      <c r="M36" s="110">
        <f>SUM(M33:M35)</f>
        <v>2</v>
      </c>
      <c r="N36" s="110">
        <f>SUM(N33:N35)</f>
        <v>28</v>
      </c>
      <c r="O36" s="110">
        <f>SUM(O33:O35)</f>
        <v>6</v>
      </c>
      <c r="P36" s="110"/>
      <c r="Q36" s="110">
        <f>IF(SUM(Q33:Q34)=0,"",SUM(Q33:Q34))</f>
      </c>
      <c r="R36" s="111">
        <f>IF(SUM(Q33:Q34)=0,"",SUM(Q33:Q34)*15)</f>
      </c>
      <c r="S36" s="110">
        <f>IF(SUM(S33:S34)=0,"",SUM(S33:S34))</f>
      </c>
      <c r="T36" s="111">
        <f>IF(SUM(S33:S34)=0,"",SUM(S33:S34)*15)</f>
      </c>
      <c r="U36" s="112" t="s">
        <v>19</v>
      </c>
      <c r="V36" s="91">
        <f>IF(SUM(Q33:Q34)+SUM(S33:S34)=0,"",SUM(Q33:Q34)+SUM(S33:S34))</f>
      </c>
      <c r="W36" s="110">
        <f>IF(SUM(W33:W34)=0,"",SUM(W33:W34))</f>
      </c>
      <c r="X36" s="111">
        <f>IF(SUM(W33:W34)=0,"",SUM(W33:W34)*15)</f>
      </c>
      <c r="Y36" s="110">
        <f>IF(SUM(Y33:Y34)=0,"",SUM(Y33:Y34))</f>
      </c>
      <c r="Z36" s="111">
        <f>IF(SUM(Y33:Y34)=0,"",SUM(Y33:Y34)*15)</f>
      </c>
      <c r="AA36" s="112" t="s">
        <v>19</v>
      </c>
      <c r="AB36" s="91">
        <f>IF(SUM(W33:W34)+SUM(Y33:Y34)=0,"",SUM(W33:W34)+SUM(Y33:Y34))</f>
      </c>
      <c r="AC36" s="110">
        <f>IF(SUM(AC33:AC34)=0,"",SUM(AC33:AC34))</f>
      </c>
      <c r="AD36" s="111">
        <f>IF(SUM(AC33:AC34)=0,"",SUM(AC33:AC34)*15)</f>
      </c>
      <c r="AE36" s="110">
        <f>IF(SUM(AE33:AE34)=0,"",SUM(AE33:AE34))</f>
      </c>
      <c r="AF36" s="111">
        <f>IF(SUM(AE33:AE34)=0,"",SUM(AE33:AE34)*15)</f>
      </c>
      <c r="AG36" s="112" t="s">
        <v>19</v>
      </c>
      <c r="AH36" s="91">
        <f>IF(SUM(AC33:AC34)+SUM(AE33:AE34)=0,"",SUM(AC33:AC34)+SUM(AE33:AE34))</f>
      </c>
      <c r="AI36" s="110">
        <f>IF(SUM(AI33:AI34)=0,"",SUM(AI33:AI34))</f>
      </c>
      <c r="AJ36" s="111">
        <f>IF(SUM(AI33:AI34)=0,"",SUM(AI33:AI34)*15)</f>
      </c>
      <c r="AK36" s="110">
        <f>IF(SUM(AK33:AK34)=0,"",SUM(AK33:AK34))</f>
      </c>
      <c r="AL36" s="111">
        <f>IF(SUM(AK33:AK34)=0,"",SUM(AK33:AK34)*15)</f>
      </c>
      <c r="AM36" s="112" t="s">
        <v>19</v>
      </c>
      <c r="AN36" s="91">
        <f>IF(SUM(AI33:AI34)+SUM(AK33:AK34)=0,"",SUM(AI33:AI34)+SUM(AK33:AK34))</f>
      </c>
      <c r="AO36" s="113">
        <f>SUM(AO33:AO34)</f>
        <v>0</v>
      </c>
      <c r="AP36" s="113">
        <f>SUM(AP33:AP34)</f>
        <v>0</v>
      </c>
      <c r="AQ36" s="113">
        <f>SUM(AQ33:AQ34)</f>
        <v>2</v>
      </c>
      <c r="AR36" s="113">
        <f>SUM(AR33:AR34)</f>
        <v>28</v>
      </c>
      <c r="AS36" s="113">
        <f>SUM(AS33:AS34)</f>
        <v>6</v>
      </c>
      <c r="AT36" s="113"/>
      <c r="AU36" s="121"/>
      <c r="AV36" s="121"/>
    </row>
    <row r="37" spans="1:48" s="7" customFormat="1" ht="21.75" customHeight="1" thickBot="1">
      <c r="A37" s="161"/>
      <c r="B37" s="323"/>
      <c r="C37" s="324"/>
      <c r="D37" s="325" t="s">
        <v>36</v>
      </c>
      <c r="E37" s="326">
        <f>SUM(E27,E31,E36)</f>
        <v>17</v>
      </c>
      <c r="F37" s="326">
        <f aca="true" t="shared" si="17" ref="F37:AS37">F27+F31+F36</f>
        <v>238</v>
      </c>
      <c r="G37" s="326">
        <f t="shared" si="17"/>
        <v>15</v>
      </c>
      <c r="H37" s="327">
        <f t="shared" si="17"/>
        <v>210</v>
      </c>
      <c r="I37" s="327">
        <f t="shared" si="17"/>
        <v>30</v>
      </c>
      <c r="J37" s="328"/>
      <c r="K37" s="327">
        <f t="shared" si="17"/>
        <v>2</v>
      </c>
      <c r="L37" s="327">
        <f t="shared" si="17"/>
        <v>28</v>
      </c>
      <c r="M37" s="327">
        <f t="shared" si="17"/>
        <v>6</v>
      </c>
      <c r="N37" s="327">
        <f t="shared" si="17"/>
        <v>84</v>
      </c>
      <c r="O37" s="327">
        <f t="shared" si="17"/>
        <v>10</v>
      </c>
      <c r="P37" s="327"/>
      <c r="Q37" s="327" t="e">
        <f t="shared" si="17"/>
        <v>#VALUE!</v>
      </c>
      <c r="R37" s="327" t="e">
        <f t="shared" si="17"/>
        <v>#VALUE!</v>
      </c>
      <c r="S37" s="327" t="e">
        <f t="shared" si="17"/>
        <v>#VALUE!</v>
      </c>
      <c r="T37" s="327" t="e">
        <f t="shared" si="17"/>
        <v>#VALUE!</v>
      </c>
      <c r="U37" s="327" t="e">
        <f t="shared" si="17"/>
        <v>#VALUE!</v>
      </c>
      <c r="V37" s="327" t="e">
        <f t="shared" si="17"/>
        <v>#VALUE!</v>
      </c>
      <c r="W37" s="327" t="e">
        <f t="shared" si="17"/>
        <v>#VALUE!</v>
      </c>
      <c r="X37" s="327" t="e">
        <f t="shared" si="17"/>
        <v>#VALUE!</v>
      </c>
      <c r="Y37" s="327" t="e">
        <f t="shared" si="17"/>
        <v>#VALUE!</v>
      </c>
      <c r="Z37" s="327" t="e">
        <f t="shared" si="17"/>
        <v>#VALUE!</v>
      </c>
      <c r="AA37" s="327" t="e">
        <f t="shared" si="17"/>
        <v>#VALUE!</v>
      </c>
      <c r="AB37" s="327" t="e">
        <f t="shared" si="17"/>
        <v>#VALUE!</v>
      </c>
      <c r="AC37" s="327" t="e">
        <f t="shared" si="17"/>
        <v>#VALUE!</v>
      </c>
      <c r="AD37" s="327" t="e">
        <f t="shared" si="17"/>
        <v>#VALUE!</v>
      </c>
      <c r="AE37" s="327" t="e">
        <f t="shared" si="17"/>
        <v>#VALUE!</v>
      </c>
      <c r="AF37" s="327" t="e">
        <f t="shared" si="17"/>
        <v>#VALUE!</v>
      </c>
      <c r="AG37" s="327" t="e">
        <f t="shared" si="17"/>
        <v>#VALUE!</v>
      </c>
      <c r="AH37" s="327" t="e">
        <f t="shared" si="17"/>
        <v>#VALUE!</v>
      </c>
      <c r="AI37" s="327" t="e">
        <f t="shared" si="17"/>
        <v>#VALUE!</v>
      </c>
      <c r="AJ37" s="327" t="e">
        <f t="shared" si="17"/>
        <v>#VALUE!</v>
      </c>
      <c r="AK37" s="327" t="e">
        <f t="shared" si="17"/>
        <v>#VALUE!</v>
      </c>
      <c r="AL37" s="327" t="e">
        <f t="shared" si="17"/>
        <v>#VALUE!</v>
      </c>
      <c r="AM37" s="327" t="e">
        <f t="shared" si="17"/>
        <v>#VALUE!</v>
      </c>
      <c r="AN37" s="327" t="e">
        <f t="shared" si="17"/>
        <v>#VALUE!</v>
      </c>
      <c r="AO37" s="327">
        <f t="shared" si="17"/>
        <v>19</v>
      </c>
      <c r="AP37" s="327">
        <f t="shared" si="17"/>
        <v>266</v>
      </c>
      <c r="AQ37" s="327">
        <f t="shared" si="17"/>
        <v>19</v>
      </c>
      <c r="AR37" s="327">
        <f t="shared" si="17"/>
        <v>294</v>
      </c>
      <c r="AS37" s="327">
        <f t="shared" si="17"/>
        <v>40</v>
      </c>
      <c r="AT37" s="327"/>
      <c r="AU37" s="144"/>
      <c r="AV37" s="144"/>
    </row>
    <row r="38" spans="1:48" s="7" customFormat="1" ht="21.75" customHeight="1" hidden="1" thickBot="1">
      <c r="A38" s="161"/>
      <c r="B38" s="136"/>
      <c r="C38" s="137"/>
      <c r="D38" s="138"/>
      <c r="E38" s="139"/>
      <c r="F38" s="139"/>
      <c r="G38" s="139"/>
      <c r="H38" s="139"/>
      <c r="I38" s="140"/>
      <c r="J38" s="139"/>
      <c r="K38" s="139"/>
      <c r="L38" s="139"/>
      <c r="M38" s="139"/>
      <c r="N38" s="139"/>
      <c r="O38" s="140"/>
      <c r="P38" s="139"/>
      <c r="Q38" s="139"/>
      <c r="R38" s="139"/>
      <c r="S38" s="139"/>
      <c r="T38" s="139"/>
      <c r="U38" s="140"/>
      <c r="V38" s="139"/>
      <c r="W38" s="139"/>
      <c r="X38" s="139"/>
      <c r="Y38" s="139"/>
      <c r="Z38" s="139"/>
      <c r="AA38" s="140"/>
      <c r="AB38" s="139"/>
      <c r="AC38" s="139"/>
      <c r="AD38" s="139"/>
      <c r="AE38" s="139"/>
      <c r="AF38" s="139"/>
      <c r="AG38" s="140"/>
      <c r="AH38" s="139"/>
      <c r="AI38" s="139"/>
      <c r="AJ38" s="139"/>
      <c r="AK38" s="139"/>
      <c r="AL38" s="139"/>
      <c r="AM38" s="140"/>
      <c r="AN38" s="139"/>
      <c r="AO38" s="141"/>
      <c r="AP38" s="139"/>
      <c r="AQ38" s="139"/>
      <c r="AR38" s="139"/>
      <c r="AS38" s="140"/>
      <c r="AT38" s="139"/>
      <c r="AU38" s="144"/>
      <c r="AV38" s="144"/>
    </row>
    <row r="39" spans="2:48" ht="15.75" customHeight="1" thickBot="1">
      <c r="B39" s="5"/>
      <c r="C39" s="142"/>
      <c r="D39" s="8" t="s">
        <v>21</v>
      </c>
      <c r="E39" s="407"/>
      <c r="F39" s="407"/>
      <c r="G39" s="407"/>
      <c r="H39" s="407"/>
      <c r="I39" s="407"/>
      <c r="J39" s="407"/>
      <c r="K39" s="407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Y39" s="407"/>
      <c r="Z39" s="407"/>
      <c r="AA39" s="407"/>
      <c r="AB39" s="407"/>
      <c r="AC39" s="407"/>
      <c r="AD39" s="407"/>
      <c r="AE39" s="407"/>
      <c r="AF39" s="407"/>
      <c r="AG39" s="407"/>
      <c r="AH39" s="407"/>
      <c r="AI39" s="407"/>
      <c r="AJ39" s="407"/>
      <c r="AK39" s="407"/>
      <c r="AL39" s="407"/>
      <c r="AM39" s="407"/>
      <c r="AN39" s="408"/>
      <c r="AO39" s="9"/>
      <c r="AP39" s="10"/>
      <c r="AQ39" s="10"/>
      <c r="AR39" s="10"/>
      <c r="AS39" s="10"/>
      <c r="AT39" s="10"/>
      <c r="AU39" s="121"/>
      <c r="AV39" s="121"/>
    </row>
    <row r="40" spans="1:48" s="15" customFormat="1" ht="15.75" customHeight="1" thickTop="1">
      <c r="A40" s="45"/>
      <c r="B40" s="194" t="s">
        <v>175</v>
      </c>
      <c r="C40" s="142" t="s">
        <v>37</v>
      </c>
      <c r="D40" s="123" t="s">
        <v>68</v>
      </c>
      <c r="E40" s="11"/>
      <c r="F40" s="12"/>
      <c r="G40" s="13"/>
      <c r="H40" s="12">
        <f>IF(G40*15=0,"",G40*15)</f>
      </c>
      <c r="I40" s="13"/>
      <c r="J40" s="14"/>
      <c r="K40" s="11">
        <v>1</v>
      </c>
      <c r="L40" s="331">
        <f aca="true" t="shared" si="18" ref="L40:L47">IF(K40*14=0,"",K40*14)</f>
        <v>14</v>
      </c>
      <c r="M40" s="332">
        <v>1</v>
      </c>
      <c r="N40" s="294">
        <f aca="true" t="shared" si="19" ref="N40:N47">IF(M40*14=0,"",M40*14)</f>
        <v>14</v>
      </c>
      <c r="O40" s="13">
        <v>2</v>
      </c>
      <c r="P40" s="390" t="s">
        <v>186</v>
      </c>
      <c r="Q40" s="11"/>
      <c r="R40" s="12">
        <f>IF(Q40*15=0,"",Q40*15)</f>
      </c>
      <c r="S40" s="11"/>
      <c r="T40" s="12">
        <f>IF(S40*15=0,"",S40*15)</f>
      </c>
      <c r="U40" s="13"/>
      <c r="V40" s="13"/>
      <c r="W40" s="13"/>
      <c r="X40" s="12">
        <f>IF(W40*15=0,"",W40*15)</f>
      </c>
      <c r="Y40" s="13"/>
      <c r="Z40" s="12">
        <f>IF(Y40*15=0,"",Y40*15)</f>
      </c>
      <c r="AA40" s="13"/>
      <c r="AB40" s="13"/>
      <c r="AC40" s="13"/>
      <c r="AD40" s="12">
        <f>IF(AC40*15=0,"",AC40*15)</f>
      </c>
      <c r="AE40" s="13"/>
      <c r="AF40" s="12">
        <f>IF(AE40*15=0,"",AE40*15)</f>
      </c>
      <c r="AG40" s="13"/>
      <c r="AH40" s="13"/>
      <c r="AI40" s="13"/>
      <c r="AJ40" s="12">
        <f>IF(AI40*15=0,"",AI40*15)</f>
      </c>
      <c r="AK40" s="13"/>
      <c r="AL40" s="12">
        <f>IF(AK40*15=0,"",AK40*15)</f>
      </c>
      <c r="AM40" s="13"/>
      <c r="AN40" s="13"/>
      <c r="AO40" s="401" t="s">
        <v>146</v>
      </c>
      <c r="AP40" s="401"/>
      <c r="AQ40" s="401"/>
      <c r="AR40" s="401"/>
      <c r="AS40" s="404">
        <f>AO37</f>
        <v>19</v>
      </c>
      <c r="AT40" s="405"/>
      <c r="AU40" s="121" t="s">
        <v>80</v>
      </c>
      <c r="AV40" s="121" t="s">
        <v>80</v>
      </c>
    </row>
    <row r="41" spans="1:48" s="15" customFormat="1" ht="15.75" customHeight="1">
      <c r="A41" s="45"/>
      <c r="B41" s="194" t="s">
        <v>176</v>
      </c>
      <c r="C41" s="129" t="s">
        <v>37</v>
      </c>
      <c r="D41" s="123" t="s">
        <v>67</v>
      </c>
      <c r="E41" s="16"/>
      <c r="F41" s="17">
        <f>IF(E41*15=0,"",E41*15)</f>
      </c>
      <c r="G41" s="18"/>
      <c r="H41" s="17">
        <f>IF(G41*15=0,"",G41*15)</f>
      </c>
      <c r="I41" s="18"/>
      <c r="J41" s="19"/>
      <c r="K41" s="16">
        <v>1</v>
      </c>
      <c r="L41" s="331">
        <f t="shared" si="18"/>
        <v>14</v>
      </c>
      <c r="M41" s="333">
        <v>1</v>
      </c>
      <c r="N41" s="295">
        <f t="shared" si="19"/>
        <v>14</v>
      </c>
      <c r="O41" s="18">
        <v>2</v>
      </c>
      <c r="P41" s="19" t="s">
        <v>186</v>
      </c>
      <c r="Q41" s="16"/>
      <c r="R41" s="17">
        <f>IF(Q41*15=0,"",Q41*15)</f>
      </c>
      <c r="S41" s="16"/>
      <c r="T41" s="17">
        <f>IF(S41*15=0,"",S41*15)</f>
      </c>
      <c r="U41" s="18"/>
      <c r="V41" s="18"/>
      <c r="W41" s="18"/>
      <c r="X41" s="17">
        <f>IF(W41*15=0,"",W41*15)</f>
      </c>
      <c r="Y41" s="18"/>
      <c r="Z41" s="17">
        <f>IF(Y41*15=0,"",Y41*15)</f>
      </c>
      <c r="AA41" s="18"/>
      <c r="AB41" s="18"/>
      <c r="AC41" s="18"/>
      <c r="AD41" s="17">
        <f>IF(AC41*15=0,"",AC41*15)</f>
      </c>
      <c r="AE41" s="18"/>
      <c r="AF41" s="17">
        <f>IF(AE41*15=0,"",AE41*15)</f>
      </c>
      <c r="AG41" s="18"/>
      <c r="AH41" s="18"/>
      <c r="AI41" s="18"/>
      <c r="AJ41" s="17">
        <f>IF(AI41*15=0,"",AI41*15)</f>
      </c>
      <c r="AK41" s="18"/>
      <c r="AL41" s="17">
        <f>IF(AK41*15=0,"",AK41*15)</f>
      </c>
      <c r="AM41" s="18"/>
      <c r="AN41" s="18"/>
      <c r="AO41" s="402" t="s">
        <v>147</v>
      </c>
      <c r="AP41" s="402"/>
      <c r="AQ41" s="402"/>
      <c r="AR41" s="402"/>
      <c r="AS41" s="404">
        <f>AQ37</f>
        <v>19</v>
      </c>
      <c r="AT41" s="405"/>
      <c r="AU41" s="121" t="s">
        <v>81</v>
      </c>
      <c r="AV41" s="121" t="s">
        <v>81</v>
      </c>
    </row>
    <row r="42" spans="1:48" s="15" customFormat="1" ht="15.75" customHeight="1">
      <c r="A42" s="45"/>
      <c r="B42" s="194" t="s">
        <v>126</v>
      </c>
      <c r="C42" s="156" t="s">
        <v>37</v>
      </c>
      <c r="D42" s="123" t="s">
        <v>182</v>
      </c>
      <c r="E42" s="145"/>
      <c r="F42" s="146">
        <f>IF(E42*15=0,"",E42*15)</f>
      </c>
      <c r="G42" s="147"/>
      <c r="H42" s="146">
        <f>IF(G42*15=0,"",G42*15)</f>
      </c>
      <c r="I42" s="147"/>
      <c r="J42" s="148"/>
      <c r="K42" s="145">
        <v>1</v>
      </c>
      <c r="L42" s="331">
        <f t="shared" si="18"/>
        <v>14</v>
      </c>
      <c r="M42" s="334">
        <v>1</v>
      </c>
      <c r="N42" s="295">
        <f t="shared" si="19"/>
        <v>14</v>
      </c>
      <c r="O42" s="147">
        <v>2</v>
      </c>
      <c r="P42" s="389" t="s">
        <v>186</v>
      </c>
      <c r="Q42" s="145"/>
      <c r="R42" s="146">
        <f>IF(Q42*15=0,"",Q42*15)</f>
      </c>
      <c r="S42" s="145"/>
      <c r="T42" s="146">
        <f>IF(S42*15=0,"",S42*15)</f>
      </c>
      <c r="U42" s="147"/>
      <c r="V42" s="147"/>
      <c r="W42" s="147"/>
      <c r="X42" s="146">
        <f>IF(W42*15=0,"",W42*15)</f>
      </c>
      <c r="Y42" s="147"/>
      <c r="Z42" s="146">
        <f>IF(Y42*15=0,"",Y42*15)</f>
      </c>
      <c r="AA42" s="147"/>
      <c r="AB42" s="147"/>
      <c r="AC42" s="147"/>
      <c r="AD42" s="146">
        <f>IF(AC42*15=0,"",AC42*15)</f>
      </c>
      <c r="AE42" s="147"/>
      <c r="AF42" s="146">
        <f>IF(AE42*15=0,"",AE42*15)</f>
      </c>
      <c r="AG42" s="147"/>
      <c r="AH42" s="147"/>
      <c r="AI42" s="147"/>
      <c r="AJ42" s="146">
        <f>IF(AI42*15=0,"",AI42*15)</f>
      </c>
      <c r="AK42" s="147"/>
      <c r="AL42" s="146">
        <f>IF(AK42*15=0,"",AK42*15)</f>
      </c>
      <c r="AM42" s="147"/>
      <c r="AN42" s="147"/>
      <c r="AO42" s="237"/>
      <c r="AP42" s="238"/>
      <c r="AQ42" s="238"/>
      <c r="AR42" s="238"/>
      <c r="AS42" s="239"/>
      <c r="AT42" s="240"/>
      <c r="AU42" s="149" t="s">
        <v>82</v>
      </c>
      <c r="AV42" s="149" t="s">
        <v>82</v>
      </c>
    </row>
    <row r="43" spans="1:48" s="15" customFormat="1" ht="15.75" customHeight="1">
      <c r="A43" s="45"/>
      <c r="B43" s="194" t="s">
        <v>127</v>
      </c>
      <c r="C43" s="157" t="s">
        <v>37</v>
      </c>
      <c r="D43" s="383" t="s">
        <v>89</v>
      </c>
      <c r="E43" s="255"/>
      <c r="F43" s="153"/>
      <c r="G43" s="152"/>
      <c r="H43" s="153"/>
      <c r="I43" s="152"/>
      <c r="J43" s="256"/>
      <c r="K43" s="296">
        <v>1</v>
      </c>
      <c r="L43" s="295">
        <f t="shared" si="18"/>
        <v>14</v>
      </c>
      <c r="M43" s="152">
        <v>1</v>
      </c>
      <c r="N43" s="295">
        <f t="shared" si="19"/>
        <v>14</v>
      </c>
      <c r="O43" s="152">
        <v>2</v>
      </c>
      <c r="P43" s="389" t="s">
        <v>186</v>
      </c>
      <c r="Q43" s="152"/>
      <c r="R43" s="153"/>
      <c r="S43" s="152"/>
      <c r="T43" s="153"/>
      <c r="U43" s="152"/>
      <c r="V43" s="152"/>
      <c r="W43" s="152"/>
      <c r="X43" s="153"/>
      <c r="Y43" s="152"/>
      <c r="Z43" s="153"/>
      <c r="AA43" s="152"/>
      <c r="AB43" s="152"/>
      <c r="AC43" s="152"/>
      <c r="AD43" s="153"/>
      <c r="AE43" s="152"/>
      <c r="AF43" s="153"/>
      <c r="AG43" s="152"/>
      <c r="AH43" s="152"/>
      <c r="AI43" s="152"/>
      <c r="AJ43" s="153"/>
      <c r="AK43" s="152"/>
      <c r="AL43" s="153"/>
      <c r="AM43" s="152"/>
      <c r="AN43" s="152"/>
      <c r="AO43" s="154"/>
      <c r="AP43" s="154"/>
      <c r="AQ43" s="154"/>
      <c r="AR43" s="154"/>
      <c r="AS43" s="155"/>
      <c r="AT43" s="155"/>
      <c r="AU43" s="121" t="s">
        <v>86</v>
      </c>
      <c r="AV43" s="121" t="s">
        <v>86</v>
      </c>
    </row>
    <row r="44" spans="1:48" s="15" customFormat="1" ht="15.75" customHeight="1">
      <c r="A44" s="45"/>
      <c r="B44" s="194" t="s">
        <v>155</v>
      </c>
      <c r="C44" s="157" t="s">
        <v>37</v>
      </c>
      <c r="D44" s="384" t="s">
        <v>154</v>
      </c>
      <c r="E44" s="257"/>
      <c r="F44" s="258"/>
      <c r="G44" s="242"/>
      <c r="H44" s="258"/>
      <c r="I44" s="242"/>
      <c r="J44" s="259"/>
      <c r="K44" s="296">
        <v>1</v>
      </c>
      <c r="L44" s="295">
        <f t="shared" si="18"/>
        <v>14</v>
      </c>
      <c r="M44" s="152">
        <v>1</v>
      </c>
      <c r="N44" s="295">
        <f t="shared" si="19"/>
        <v>14</v>
      </c>
      <c r="O44" s="152">
        <v>2</v>
      </c>
      <c r="P44" s="389" t="s">
        <v>186</v>
      </c>
      <c r="Q44" s="152"/>
      <c r="R44" s="153"/>
      <c r="S44" s="152"/>
      <c r="T44" s="153"/>
      <c r="U44" s="152"/>
      <c r="V44" s="152"/>
      <c r="W44" s="152"/>
      <c r="X44" s="153"/>
      <c r="Y44" s="152"/>
      <c r="Z44" s="153"/>
      <c r="AA44" s="152"/>
      <c r="AB44" s="152"/>
      <c r="AC44" s="152"/>
      <c r="AD44" s="153"/>
      <c r="AE44" s="152"/>
      <c r="AF44" s="153"/>
      <c r="AG44" s="152"/>
      <c r="AH44" s="152"/>
      <c r="AI44" s="152"/>
      <c r="AJ44" s="153"/>
      <c r="AK44" s="152"/>
      <c r="AL44" s="153"/>
      <c r="AM44" s="152"/>
      <c r="AN44" s="152"/>
      <c r="AO44" s="154"/>
      <c r="AP44" s="154"/>
      <c r="AQ44" s="154"/>
      <c r="AR44" s="154"/>
      <c r="AS44" s="155"/>
      <c r="AT44" s="155"/>
      <c r="AU44" s="159" t="s">
        <v>74</v>
      </c>
      <c r="AV44" s="159" t="s">
        <v>74</v>
      </c>
    </row>
    <row r="45" spans="1:48" s="15" customFormat="1" ht="15.75" customHeight="1">
      <c r="A45" s="45"/>
      <c r="B45" s="194" t="s">
        <v>172</v>
      </c>
      <c r="C45" s="157" t="s">
        <v>37</v>
      </c>
      <c r="D45" s="208" t="s">
        <v>85</v>
      </c>
      <c r="E45" s="257"/>
      <c r="F45" s="258"/>
      <c r="G45" s="242"/>
      <c r="H45" s="258"/>
      <c r="I45" s="242"/>
      <c r="J45" s="259"/>
      <c r="K45" s="296">
        <v>1</v>
      </c>
      <c r="L45" s="295">
        <f>IF(K45*14=0,"",K45*14)</f>
        <v>14</v>
      </c>
      <c r="M45" s="152">
        <v>1</v>
      </c>
      <c r="N45" s="295">
        <f>IF(M45*14=0,"",M45*14)</f>
        <v>14</v>
      </c>
      <c r="O45" s="152">
        <v>2</v>
      </c>
      <c r="P45" s="389" t="s">
        <v>186</v>
      </c>
      <c r="Q45" s="152"/>
      <c r="R45" s="153"/>
      <c r="S45" s="152"/>
      <c r="T45" s="153"/>
      <c r="U45" s="152"/>
      <c r="V45" s="152"/>
      <c r="W45" s="152"/>
      <c r="X45" s="153"/>
      <c r="Y45" s="152"/>
      <c r="Z45" s="153"/>
      <c r="AA45" s="152"/>
      <c r="AB45" s="152"/>
      <c r="AC45" s="152"/>
      <c r="AD45" s="153"/>
      <c r="AE45" s="152"/>
      <c r="AF45" s="153"/>
      <c r="AG45" s="152"/>
      <c r="AH45" s="152"/>
      <c r="AI45" s="152"/>
      <c r="AJ45" s="153"/>
      <c r="AK45" s="152"/>
      <c r="AL45" s="153"/>
      <c r="AM45" s="152"/>
      <c r="AN45" s="152"/>
      <c r="AO45" s="154"/>
      <c r="AP45" s="154"/>
      <c r="AQ45" s="154"/>
      <c r="AR45" s="154"/>
      <c r="AS45" s="155"/>
      <c r="AT45" s="155"/>
      <c r="AU45" s="159"/>
      <c r="AV45" s="159"/>
    </row>
    <row r="46" spans="1:48" s="15" customFormat="1" ht="15.75" customHeight="1">
      <c r="A46" s="45"/>
      <c r="B46" s="194" t="s">
        <v>193</v>
      </c>
      <c r="C46" s="157" t="s">
        <v>37</v>
      </c>
      <c r="D46" s="393" t="s">
        <v>194</v>
      </c>
      <c r="E46" s="257"/>
      <c r="F46" s="258"/>
      <c r="G46" s="242"/>
      <c r="H46" s="258"/>
      <c r="I46" s="242"/>
      <c r="J46" s="259"/>
      <c r="K46" s="296">
        <v>1</v>
      </c>
      <c r="L46" s="295">
        <f>IF(K46*14=0,"",K46*14)</f>
        <v>14</v>
      </c>
      <c r="M46" s="152">
        <v>1</v>
      </c>
      <c r="N46" s="295">
        <f>IF(M46*14=0,"",M46*14)</f>
        <v>14</v>
      </c>
      <c r="O46" s="152">
        <v>2</v>
      </c>
      <c r="P46" s="389" t="s">
        <v>186</v>
      </c>
      <c r="Q46" s="152"/>
      <c r="R46" s="153"/>
      <c r="S46" s="152"/>
      <c r="T46" s="153"/>
      <c r="U46" s="152"/>
      <c r="V46" s="152"/>
      <c r="W46" s="152"/>
      <c r="X46" s="153"/>
      <c r="Y46" s="152"/>
      <c r="Z46" s="153"/>
      <c r="AA46" s="152"/>
      <c r="AB46" s="152"/>
      <c r="AC46" s="152"/>
      <c r="AD46" s="153"/>
      <c r="AE46" s="152"/>
      <c r="AF46" s="153"/>
      <c r="AG46" s="152"/>
      <c r="AH46" s="152"/>
      <c r="AI46" s="152"/>
      <c r="AJ46" s="153"/>
      <c r="AK46" s="152"/>
      <c r="AL46" s="153"/>
      <c r="AM46" s="152"/>
      <c r="AN46" s="152"/>
      <c r="AO46" s="154"/>
      <c r="AP46" s="154"/>
      <c r="AQ46" s="154"/>
      <c r="AR46" s="154"/>
      <c r="AS46" s="155"/>
      <c r="AT46" s="155"/>
      <c r="AU46" s="159"/>
      <c r="AV46" s="159"/>
    </row>
    <row r="47" spans="1:48" s="15" customFormat="1" ht="15.75" customHeight="1">
      <c r="A47" s="45"/>
      <c r="B47" s="194" t="s">
        <v>192</v>
      </c>
      <c r="C47" s="157" t="s">
        <v>37</v>
      </c>
      <c r="D47" s="208" t="s">
        <v>191</v>
      </c>
      <c r="E47" s="255"/>
      <c r="F47" s="153"/>
      <c r="G47" s="152"/>
      <c r="H47" s="153"/>
      <c r="I47" s="152"/>
      <c r="J47" s="256"/>
      <c r="K47" s="296">
        <v>1</v>
      </c>
      <c r="L47" s="295">
        <f t="shared" si="18"/>
        <v>14</v>
      </c>
      <c r="M47" s="152">
        <v>1</v>
      </c>
      <c r="N47" s="295">
        <f t="shared" si="19"/>
        <v>14</v>
      </c>
      <c r="O47" s="152">
        <v>2</v>
      </c>
      <c r="P47" s="389" t="s">
        <v>186</v>
      </c>
      <c r="Q47" s="152"/>
      <c r="R47" s="153"/>
      <c r="S47" s="152"/>
      <c r="T47" s="153"/>
      <c r="U47" s="152"/>
      <c r="V47" s="152"/>
      <c r="W47" s="152"/>
      <c r="X47" s="153"/>
      <c r="Y47" s="152"/>
      <c r="Z47" s="153"/>
      <c r="AA47" s="152"/>
      <c r="AB47" s="152"/>
      <c r="AC47" s="152"/>
      <c r="AD47" s="153"/>
      <c r="AE47" s="152"/>
      <c r="AF47" s="153"/>
      <c r="AG47" s="152"/>
      <c r="AH47" s="152"/>
      <c r="AI47" s="152"/>
      <c r="AJ47" s="153"/>
      <c r="AK47" s="152"/>
      <c r="AL47" s="153"/>
      <c r="AM47" s="152"/>
      <c r="AN47" s="152"/>
      <c r="AO47" s="154"/>
      <c r="AP47" s="154"/>
      <c r="AQ47" s="154"/>
      <c r="AR47" s="154"/>
      <c r="AS47" s="155"/>
      <c r="AT47" s="155"/>
      <c r="AU47" s="121" t="s">
        <v>90</v>
      </c>
      <c r="AV47" s="121" t="s">
        <v>90</v>
      </c>
    </row>
    <row r="48" spans="1:48" s="15" customFormat="1" ht="15.75" customHeight="1" thickBot="1">
      <c r="A48" s="45"/>
      <c r="B48" s="394"/>
      <c r="C48" s="394"/>
      <c r="D48" s="394"/>
      <c r="E48" s="394"/>
      <c r="F48" s="394"/>
      <c r="G48" s="394"/>
      <c r="H48" s="394"/>
      <c r="I48" s="394"/>
      <c r="J48" s="394"/>
      <c r="K48" s="394"/>
      <c r="L48" s="394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4"/>
      <c r="AO48" s="150"/>
      <c r="AP48" s="150"/>
      <c r="AQ48" s="150"/>
      <c r="AR48" s="150"/>
      <c r="AS48" s="150"/>
      <c r="AT48" s="150"/>
      <c r="AU48" s="151"/>
      <c r="AV48" s="151"/>
    </row>
    <row r="49" spans="1:48" s="15" customFormat="1" ht="16.5" thickTop="1">
      <c r="A49" s="45"/>
      <c r="B49" s="406" t="s">
        <v>22</v>
      </c>
      <c r="C49" s="406"/>
      <c r="D49" s="406"/>
      <c r="E49" s="406"/>
      <c r="F49" s="406"/>
      <c r="G49" s="406"/>
      <c r="H49" s="406"/>
      <c r="I49" s="406"/>
      <c r="J49" s="406"/>
      <c r="K49" s="406"/>
      <c r="L49" s="406"/>
      <c r="M49" s="406"/>
      <c r="N49" s="406"/>
      <c r="O49" s="406"/>
      <c r="P49" s="406"/>
      <c r="Q49" s="406"/>
      <c r="R49" s="406"/>
      <c r="S49" s="406"/>
      <c r="T49" s="406"/>
      <c r="U49" s="406"/>
      <c r="V49" s="406"/>
      <c r="W49" s="406"/>
      <c r="X49" s="406"/>
      <c r="Y49" s="406"/>
      <c r="Z49" s="406"/>
      <c r="AA49" s="406"/>
      <c r="AB49" s="406"/>
      <c r="AC49" s="406"/>
      <c r="AD49" s="406"/>
      <c r="AE49" s="406"/>
      <c r="AF49" s="406"/>
      <c r="AG49" s="406"/>
      <c r="AH49" s="406"/>
      <c r="AI49" s="406"/>
      <c r="AJ49" s="406"/>
      <c r="AK49" s="406"/>
      <c r="AL49" s="406"/>
      <c r="AM49" s="406"/>
      <c r="AN49" s="406"/>
      <c r="AO49" s="21"/>
      <c r="AP49" s="21"/>
      <c r="AQ49" s="21"/>
      <c r="AR49" s="21"/>
      <c r="AS49" s="21"/>
      <c r="AT49" s="21"/>
      <c r="AU49" s="121"/>
      <c r="AV49" s="121"/>
    </row>
    <row r="50" spans="1:48" s="15" customFormat="1" ht="15.75" customHeight="1">
      <c r="A50" s="45"/>
      <c r="B50" s="22"/>
      <c r="C50" s="129"/>
      <c r="D50" s="23" t="s">
        <v>23</v>
      </c>
      <c r="E50" s="24"/>
      <c r="F50" s="25"/>
      <c r="G50" s="25"/>
      <c r="H50" s="25"/>
      <c r="I50" s="4"/>
      <c r="J50" s="26">
        <f>IF(COUNTIF(J10:J34,"A")=0,"",COUNTIF(J10:J34,"A"))</f>
      </c>
      <c r="K50" s="24"/>
      <c r="L50" s="25"/>
      <c r="M50" s="25"/>
      <c r="N50" s="25"/>
      <c r="O50" s="4"/>
      <c r="P50" s="26">
        <f>IF(COUNTIF(P10:P34,"A")=0,"",COUNTIF(P10:P34,"A"))</f>
      </c>
      <c r="Q50" s="24"/>
      <c r="R50" s="25"/>
      <c r="S50" s="25"/>
      <c r="T50" s="25"/>
      <c r="U50" s="4"/>
      <c r="V50" s="26">
        <f>IF(COUNTIF(V10:V34,"A")=0,"",COUNTIF(V10:V34,"A"))</f>
      </c>
      <c r="W50" s="24"/>
      <c r="X50" s="25"/>
      <c r="Y50" s="25"/>
      <c r="Z50" s="25"/>
      <c r="AA50" s="4"/>
      <c r="AB50" s="26">
        <f>IF(COUNTIF(AB10:AB34,"A")=0,"",COUNTIF(AB10:AB34,"A"))</f>
      </c>
      <c r="AC50" s="24"/>
      <c r="AD50" s="25"/>
      <c r="AE50" s="25"/>
      <c r="AF50" s="25"/>
      <c r="AG50" s="4"/>
      <c r="AH50" s="26">
        <f>IF(COUNTIF(AH10:AH34,"A")=0,"",COUNTIF(AH10:AH34,"A"))</f>
      </c>
      <c r="AI50" s="24"/>
      <c r="AJ50" s="25"/>
      <c r="AK50" s="25"/>
      <c r="AL50" s="25"/>
      <c r="AM50" s="4"/>
      <c r="AN50" s="26">
        <f>IF(COUNTIF(AN10:AN34,"A")=0,"",COUNTIF(AN10:AN34,"A"))</f>
      </c>
      <c r="AO50" s="27"/>
      <c r="AP50" s="25"/>
      <c r="AQ50" s="25"/>
      <c r="AR50" s="25"/>
      <c r="AS50" s="4"/>
      <c r="AT50" s="119">
        <f>IF(SUM(E50:AN50)=0,"",SUM(E50:AN50))</f>
      </c>
      <c r="AU50" s="121"/>
      <c r="AV50" s="121"/>
    </row>
    <row r="51" spans="1:48" s="15" customFormat="1" ht="15.75" customHeight="1">
      <c r="A51" s="45"/>
      <c r="B51" s="28"/>
      <c r="C51" s="129"/>
      <c r="D51" s="23" t="s">
        <v>24</v>
      </c>
      <c r="E51" s="24"/>
      <c r="F51" s="25"/>
      <c r="G51" s="25"/>
      <c r="H51" s="25"/>
      <c r="I51" s="4"/>
      <c r="J51" s="26">
        <f>IF(COUNTIF(J10:J34,"B")=0,"",COUNTIF(J10:J34,"B"))</f>
        <v>2</v>
      </c>
      <c r="K51" s="24"/>
      <c r="L51" s="25"/>
      <c r="M51" s="25"/>
      <c r="N51" s="25"/>
      <c r="O51" s="4"/>
      <c r="P51" s="26">
        <f>IF(COUNTIF(P10:P34,"B")=0,"",COUNTIF(P10:P34,"B"))</f>
      </c>
      <c r="Q51" s="24"/>
      <c r="R51" s="25"/>
      <c r="S51" s="25"/>
      <c r="T51" s="25"/>
      <c r="U51" s="4"/>
      <c r="V51" s="26">
        <f>IF(COUNTIF(V10:V34,"B")=0,"",COUNTIF(V10:V34,"B"))</f>
      </c>
      <c r="W51" s="24"/>
      <c r="X51" s="25"/>
      <c r="Y51" s="25"/>
      <c r="Z51" s="25"/>
      <c r="AA51" s="4"/>
      <c r="AB51" s="26">
        <f>IF(COUNTIF(AB10:AB34,"B")=0,"",COUNTIF(AB10:AB34,"B"))</f>
      </c>
      <c r="AC51" s="24"/>
      <c r="AD51" s="25"/>
      <c r="AE51" s="25"/>
      <c r="AF51" s="25"/>
      <c r="AG51" s="4"/>
      <c r="AH51" s="26">
        <f>IF(COUNTIF(AH10:AH34,"B")=0,"",COUNTIF(AH10:AH34,"B"))</f>
      </c>
      <c r="AI51" s="24"/>
      <c r="AJ51" s="25"/>
      <c r="AK51" s="25"/>
      <c r="AL51" s="25"/>
      <c r="AM51" s="4"/>
      <c r="AN51" s="26">
        <f>IF(COUNTIF(AN10:AN34,"B")=0,"",COUNTIF(AN10:AN34,"B"))</f>
      </c>
      <c r="AO51" s="27"/>
      <c r="AP51" s="25"/>
      <c r="AQ51" s="25"/>
      <c r="AR51" s="25"/>
      <c r="AS51" s="4"/>
      <c r="AT51" s="119">
        <f aca="true" t="shared" si="20" ref="AT51:AT62">IF(SUM(E51:AN51)=0,"",SUM(E51:AN51))</f>
        <v>2</v>
      </c>
      <c r="AU51" s="121"/>
      <c r="AV51" s="121"/>
    </row>
    <row r="52" spans="1:48" s="15" customFormat="1" ht="15.75" customHeight="1">
      <c r="A52" s="45"/>
      <c r="B52" s="28"/>
      <c r="C52" s="129"/>
      <c r="D52" s="385" t="s">
        <v>183</v>
      </c>
      <c r="E52" s="24"/>
      <c r="F52" s="25"/>
      <c r="G52" s="25"/>
      <c r="H52" s="25"/>
      <c r="I52" s="4"/>
      <c r="J52" s="26">
        <f>IF(COUNTIF(J10:J34,"F")=0,"",COUNTIF(J10:J34,"F"))</f>
      </c>
      <c r="K52" s="24"/>
      <c r="L52" s="25"/>
      <c r="M52" s="25"/>
      <c r="N52" s="25"/>
      <c r="O52" s="4"/>
      <c r="P52" s="26">
        <f>IF(COUNTIF(P10:P34,"F")=0,"",COUNTIF(P10:P34,"F"))</f>
      </c>
      <c r="Q52" s="24"/>
      <c r="R52" s="25"/>
      <c r="S52" s="25"/>
      <c r="T52" s="25"/>
      <c r="U52" s="4"/>
      <c r="V52" s="26">
        <f>IF(COUNTIF(V10:V34,"F")=0,"",COUNTIF(V10:V34,"F"))</f>
      </c>
      <c r="W52" s="24"/>
      <c r="X52" s="25"/>
      <c r="Y52" s="25"/>
      <c r="Z52" s="25"/>
      <c r="AA52" s="4"/>
      <c r="AB52" s="26">
        <f>IF(COUNTIF(AB10:AB34,"F")=0,"",COUNTIF(AB10:AB34,"F"))</f>
      </c>
      <c r="AC52" s="24"/>
      <c r="AD52" s="25"/>
      <c r="AE52" s="25"/>
      <c r="AF52" s="25"/>
      <c r="AG52" s="4"/>
      <c r="AH52" s="26">
        <f>IF(COUNTIF(AH10:AH34,"F")=0,"",COUNTIF(AH10:AH34,"F"))</f>
      </c>
      <c r="AI52" s="24"/>
      <c r="AJ52" s="25"/>
      <c r="AK52" s="25"/>
      <c r="AL52" s="25"/>
      <c r="AM52" s="4"/>
      <c r="AN52" s="26">
        <f>IF(COUNTIF(AN10:AN34,"F")=0,"",COUNTIF(AN10:AN34,"F"))</f>
      </c>
      <c r="AO52" s="27"/>
      <c r="AP52" s="25"/>
      <c r="AQ52" s="25"/>
      <c r="AR52" s="25"/>
      <c r="AS52" s="4"/>
      <c r="AT52" s="119">
        <f t="shared" si="20"/>
      </c>
      <c r="AU52" s="121"/>
      <c r="AV52" s="121"/>
    </row>
    <row r="53" spans="1:48" s="15" customFormat="1" ht="15.75" customHeight="1">
      <c r="A53" s="45"/>
      <c r="B53" s="28"/>
      <c r="C53" s="130"/>
      <c r="D53" s="385" t="s">
        <v>184</v>
      </c>
      <c r="E53" s="29"/>
      <c r="F53" s="30"/>
      <c r="G53" s="30"/>
      <c r="H53" s="30"/>
      <c r="I53" s="31"/>
      <c r="J53" s="26">
        <f>IF(COUNTIF(J10:J34,"F(Z)")=0,"",COUNTIF(J10:J34,"F(Z)"))</f>
      </c>
      <c r="K53" s="29"/>
      <c r="L53" s="30"/>
      <c r="M53" s="30"/>
      <c r="N53" s="30"/>
      <c r="O53" s="31"/>
      <c r="P53" s="26">
        <f>IF(COUNTIF(P10:P34,"F(Z)")=0,"",COUNTIF(P10:P34,"F(Z)"))</f>
      </c>
      <c r="Q53" s="29"/>
      <c r="R53" s="30"/>
      <c r="S53" s="30"/>
      <c r="T53" s="30"/>
      <c r="U53" s="31"/>
      <c r="V53" s="26">
        <f>IF(COUNTIF(V10:V34,"F(Z)")=0,"",COUNTIF(V10:V34,"F(Z)"))</f>
      </c>
      <c r="W53" s="29"/>
      <c r="X53" s="30"/>
      <c r="Y53" s="30"/>
      <c r="Z53" s="30"/>
      <c r="AA53" s="31"/>
      <c r="AB53" s="26">
        <f>IF(COUNTIF(AB10:AB34,"F(Z)")=0,"",COUNTIF(AB10:AB34,"F(Z)"))</f>
      </c>
      <c r="AC53" s="29"/>
      <c r="AD53" s="30"/>
      <c r="AE53" s="30"/>
      <c r="AF53" s="30"/>
      <c r="AG53" s="31"/>
      <c r="AH53" s="26">
        <f>IF(COUNTIF(AH10:AH34,"F(Z)")=0,"",COUNTIF(AH10:AH34,"F(Z)"))</f>
      </c>
      <c r="AI53" s="29"/>
      <c r="AJ53" s="30"/>
      <c r="AK53" s="30"/>
      <c r="AL53" s="30"/>
      <c r="AM53" s="31"/>
      <c r="AN53" s="26">
        <f>IF(COUNTIF(AN10:AN34,"F(Z)")=0,"",COUNTIF(AN10:AN34,"F(Z)"))</f>
      </c>
      <c r="AO53" s="32"/>
      <c r="AP53" s="30"/>
      <c r="AQ53" s="30"/>
      <c r="AR53" s="30"/>
      <c r="AS53" s="31"/>
      <c r="AT53" s="119">
        <f t="shared" si="20"/>
      </c>
      <c r="AU53" s="121"/>
      <c r="AV53" s="121"/>
    </row>
    <row r="54" spans="1:48" s="15" customFormat="1" ht="15.75" customHeight="1">
      <c r="A54" s="45"/>
      <c r="B54" s="28"/>
      <c r="C54" s="129"/>
      <c r="D54" s="385" t="s">
        <v>187</v>
      </c>
      <c r="E54" s="24"/>
      <c r="F54" s="25"/>
      <c r="G54" s="25"/>
      <c r="H54" s="25"/>
      <c r="I54" s="4"/>
      <c r="J54" s="26">
        <f>IF(COUNTIF(J10:J34,"G")=0,"",COUNTIF(J10:J34,"G"))</f>
      </c>
      <c r="K54" s="24"/>
      <c r="L54" s="25"/>
      <c r="M54" s="25"/>
      <c r="N54" s="25"/>
      <c r="O54" s="4"/>
      <c r="P54" s="26">
        <v>5</v>
      </c>
      <c r="Q54" s="24"/>
      <c r="R54" s="25"/>
      <c r="S54" s="25"/>
      <c r="T54" s="25"/>
      <c r="U54" s="4"/>
      <c r="V54" s="26">
        <f>IF(COUNTIF(V10:V34,"G")=0,"",COUNTIF(V10:V34,"G"))</f>
      </c>
      <c r="W54" s="24"/>
      <c r="X54" s="25"/>
      <c r="Y54" s="25"/>
      <c r="Z54" s="25"/>
      <c r="AA54" s="4"/>
      <c r="AB54" s="26">
        <f>IF(COUNTIF(AB10:AB34,"G")=0,"",COUNTIF(AB10:AB34,"G"))</f>
      </c>
      <c r="AC54" s="24"/>
      <c r="AD54" s="25"/>
      <c r="AE54" s="25"/>
      <c r="AF54" s="25"/>
      <c r="AG54" s="4"/>
      <c r="AH54" s="26">
        <f>IF(COUNTIF(AH10:AH34,"G")=0,"",COUNTIF(AH10:AH34,"G"))</f>
      </c>
      <c r="AI54" s="24"/>
      <c r="AJ54" s="25"/>
      <c r="AK54" s="25"/>
      <c r="AL54" s="25"/>
      <c r="AM54" s="4"/>
      <c r="AN54" s="26">
        <f>IF(COUNTIF(AN10:AN34,"G")=0,"",COUNTIF(AN10:AN34,"G"))</f>
      </c>
      <c r="AO54" s="27"/>
      <c r="AP54" s="25"/>
      <c r="AQ54" s="25"/>
      <c r="AR54" s="25"/>
      <c r="AS54" s="4"/>
      <c r="AT54" s="119">
        <f t="shared" si="20"/>
        <v>5</v>
      </c>
      <c r="AU54" s="121"/>
      <c r="AV54" s="121"/>
    </row>
    <row r="55" spans="1:48" s="15" customFormat="1" ht="15.75" customHeight="1">
      <c r="A55" s="45"/>
      <c r="B55" s="28"/>
      <c r="C55" s="129"/>
      <c r="D55" s="385" t="s">
        <v>188</v>
      </c>
      <c r="E55" s="24"/>
      <c r="F55" s="25"/>
      <c r="G55" s="25"/>
      <c r="H55" s="25"/>
      <c r="I55" s="4"/>
      <c r="J55" s="26">
        <f>IF(COUNTIF(J10:J34,"G(Z)")=0,"",COUNTIF(J10:J34,"G(Z)"))</f>
      </c>
      <c r="K55" s="24"/>
      <c r="L55" s="25"/>
      <c r="M55" s="25"/>
      <c r="N55" s="25"/>
      <c r="O55" s="4"/>
      <c r="P55" s="26"/>
      <c r="Q55" s="24"/>
      <c r="R55" s="25"/>
      <c r="S55" s="25"/>
      <c r="T55" s="25"/>
      <c r="U55" s="4"/>
      <c r="V55" s="26">
        <f>IF(COUNTIF(V10:V34,"G(Z)")=0,"",COUNTIF(V10:V34,"G(Z)"))</f>
      </c>
      <c r="W55" s="24"/>
      <c r="X55" s="25"/>
      <c r="Y55" s="25"/>
      <c r="Z55" s="25"/>
      <c r="AA55" s="4"/>
      <c r="AB55" s="26">
        <f>IF(COUNTIF(AB10:AB34,"G(Z)")=0,"",COUNTIF(AB10:AB34,"G(Z)"))</f>
      </c>
      <c r="AC55" s="24"/>
      <c r="AD55" s="25"/>
      <c r="AE55" s="25"/>
      <c r="AF55" s="25"/>
      <c r="AG55" s="4"/>
      <c r="AH55" s="26">
        <f>IF(COUNTIF(AH10:AH34,"G(Z)")=0,"",COUNTIF(AH10:AH34,"G(Z)"))</f>
      </c>
      <c r="AI55" s="24"/>
      <c r="AJ55" s="25"/>
      <c r="AK55" s="25"/>
      <c r="AL55" s="25"/>
      <c r="AM55" s="4"/>
      <c r="AN55" s="26">
        <f>IF(COUNTIF(AN10:AN34,"G(Z)")=0,"",COUNTIF(AN10:AN34,"G(Z)"))</f>
      </c>
      <c r="AO55" s="27"/>
      <c r="AP55" s="25"/>
      <c r="AQ55" s="25"/>
      <c r="AR55" s="25"/>
      <c r="AS55" s="4"/>
      <c r="AT55" s="119">
        <f t="shared" si="20"/>
      </c>
      <c r="AU55" s="121"/>
      <c r="AV55" s="121"/>
    </row>
    <row r="56" spans="1:48" s="15" customFormat="1" ht="15.75" customHeight="1">
      <c r="A56" s="45"/>
      <c r="B56" s="28"/>
      <c r="C56" s="129"/>
      <c r="D56" s="23" t="s">
        <v>58</v>
      </c>
      <c r="E56" s="24"/>
      <c r="F56" s="25"/>
      <c r="G56" s="25"/>
      <c r="H56" s="25"/>
      <c r="I56" s="4"/>
      <c r="J56" s="26">
        <f>IF(COUNTIF(J10:J34,"K")=0,"",COUNTIF(J10:J34,"K"))</f>
        <v>2</v>
      </c>
      <c r="K56" s="24"/>
      <c r="L56" s="25"/>
      <c r="M56" s="25"/>
      <c r="N56" s="25"/>
      <c r="O56" s="4"/>
      <c r="P56" s="26">
        <f>IF(COUNTIF(P10:P34,"V")=0,"",COUNTIF(P10:P34,"V"))</f>
      </c>
      <c r="Q56" s="24"/>
      <c r="R56" s="25"/>
      <c r="S56" s="25"/>
      <c r="T56" s="25"/>
      <c r="U56" s="4"/>
      <c r="V56" s="26">
        <f>IF(COUNTIF(V10:V34,"V")=0,"",COUNTIF(V10:V34,"V"))</f>
      </c>
      <c r="W56" s="24"/>
      <c r="X56" s="25"/>
      <c r="Y56" s="25"/>
      <c r="Z56" s="25"/>
      <c r="AA56" s="4"/>
      <c r="AB56" s="26">
        <f>IF(COUNTIF(AB10:AB34,"V")=0,"",COUNTIF(AB10:AB34,"V"))</f>
      </c>
      <c r="AC56" s="24"/>
      <c r="AD56" s="25"/>
      <c r="AE56" s="25"/>
      <c r="AF56" s="25"/>
      <c r="AG56" s="4"/>
      <c r="AH56" s="26">
        <f>IF(COUNTIF(AH10:AH34,"V")=0,"",COUNTIF(AH10:AH34,"V"))</f>
      </c>
      <c r="AI56" s="24"/>
      <c r="AJ56" s="25"/>
      <c r="AK56" s="25"/>
      <c r="AL56" s="25"/>
      <c r="AM56" s="4"/>
      <c r="AN56" s="26">
        <f>IF(COUNTIF(AN10:AN34,"V")=0,"",COUNTIF(AN10:AN34,"V"))</f>
      </c>
      <c r="AO56" s="27"/>
      <c r="AP56" s="25"/>
      <c r="AQ56" s="25"/>
      <c r="AR56" s="25"/>
      <c r="AS56" s="4"/>
      <c r="AT56" s="119">
        <f t="shared" si="20"/>
        <v>2</v>
      </c>
      <c r="AU56" s="121"/>
      <c r="AV56" s="121"/>
    </row>
    <row r="57" spans="1:48" s="15" customFormat="1" ht="15.75" customHeight="1">
      <c r="A57" s="45"/>
      <c r="B57" s="28"/>
      <c r="C57" s="129"/>
      <c r="D57" s="23" t="s">
        <v>59</v>
      </c>
      <c r="E57" s="24"/>
      <c r="F57" s="25"/>
      <c r="G57" s="25"/>
      <c r="H57" s="25"/>
      <c r="I57" s="4"/>
      <c r="J57" s="26"/>
      <c r="K57" s="24"/>
      <c r="L57" s="25"/>
      <c r="M57" s="25"/>
      <c r="N57" s="25"/>
      <c r="O57" s="4"/>
      <c r="P57" s="26">
        <v>4</v>
      </c>
      <c r="Q57" s="24"/>
      <c r="R57" s="25"/>
      <c r="S57" s="25"/>
      <c r="T57" s="25"/>
      <c r="U57" s="4"/>
      <c r="V57" s="26">
        <f>IF(COUNTIF(V10:V34,"V(Z)")=0,"",COUNTIF(V10:V34,"V(Z)"))</f>
      </c>
      <c r="W57" s="24"/>
      <c r="X57" s="25"/>
      <c r="Y57" s="25"/>
      <c r="Z57" s="25"/>
      <c r="AA57" s="4"/>
      <c r="AB57" s="26">
        <f>IF(COUNTIF(AB10:AB34,"V(Z)")=0,"",COUNTIF(AB10:AB34,"V(Z)"))</f>
      </c>
      <c r="AC57" s="24"/>
      <c r="AD57" s="25"/>
      <c r="AE57" s="25"/>
      <c r="AF57" s="25"/>
      <c r="AG57" s="4"/>
      <c r="AH57" s="26">
        <f>IF(COUNTIF(AH10:AH34,"V(Z)")=0,"",COUNTIF(AH10:AH34,"V(Z)"))</f>
      </c>
      <c r="AI57" s="24"/>
      <c r="AJ57" s="25"/>
      <c r="AK57" s="25"/>
      <c r="AL57" s="25"/>
      <c r="AM57" s="4"/>
      <c r="AN57" s="26">
        <f>IF(COUNTIF(AN10:AN34,"V(Z)")=0,"",COUNTIF(AN10:AN34,"V(Z)"))</f>
      </c>
      <c r="AO57" s="27"/>
      <c r="AP57" s="25"/>
      <c r="AQ57" s="25"/>
      <c r="AR57" s="25"/>
      <c r="AS57" s="4"/>
      <c r="AT57" s="119">
        <f t="shared" si="20"/>
        <v>4</v>
      </c>
      <c r="AU57" s="121"/>
      <c r="AV57" s="121"/>
    </row>
    <row r="58" spans="1:48" s="15" customFormat="1" ht="15.75" customHeight="1">
      <c r="A58" s="45"/>
      <c r="B58" s="28"/>
      <c r="C58" s="129"/>
      <c r="D58" s="23" t="s">
        <v>25</v>
      </c>
      <c r="E58" s="24"/>
      <c r="F58" s="25"/>
      <c r="G58" s="25"/>
      <c r="H58" s="25"/>
      <c r="I58" s="4"/>
      <c r="J58" s="26">
        <v>1</v>
      </c>
      <c r="K58" s="24"/>
      <c r="L58" s="25"/>
      <c r="M58" s="25"/>
      <c r="N58" s="25"/>
      <c r="O58" s="4"/>
      <c r="P58" s="26">
        <f>IF(COUNTIF(P10:P34,"AV")=0,"",COUNTIF(P10:P34,"AV"))</f>
      </c>
      <c r="Q58" s="24"/>
      <c r="R58" s="25"/>
      <c r="S58" s="25"/>
      <c r="T58" s="25"/>
      <c r="U58" s="4"/>
      <c r="V58" s="26">
        <f>IF(COUNTIF(V10:V34,"AV")=0,"",COUNTIF(V10:V34,"AV"))</f>
      </c>
      <c r="W58" s="24"/>
      <c r="X58" s="25"/>
      <c r="Y58" s="25"/>
      <c r="Z58" s="25"/>
      <c r="AA58" s="4"/>
      <c r="AB58" s="26">
        <f>IF(COUNTIF(AB10:AB34,"AV")=0,"",COUNTIF(AB10:AB34,"AV"))</f>
      </c>
      <c r="AC58" s="24"/>
      <c r="AD58" s="25"/>
      <c r="AE58" s="25"/>
      <c r="AF58" s="25"/>
      <c r="AG58" s="4"/>
      <c r="AH58" s="26">
        <f>IF(COUNTIF(AH10:AH34,"AV")=0,"",COUNTIF(AH10:AH34,"AV"))</f>
      </c>
      <c r="AI58" s="24"/>
      <c r="AJ58" s="25"/>
      <c r="AK58" s="25"/>
      <c r="AL58" s="25"/>
      <c r="AM58" s="4"/>
      <c r="AN58" s="26">
        <f>IF(COUNTIF(AN10:AN34,"AV")=0,"",COUNTIF(AN10:AN34,"AV"))</f>
      </c>
      <c r="AO58" s="27"/>
      <c r="AP58" s="25"/>
      <c r="AQ58" s="25"/>
      <c r="AR58" s="25"/>
      <c r="AS58" s="4"/>
      <c r="AT58" s="119">
        <f t="shared" si="20"/>
        <v>1</v>
      </c>
      <c r="AU58" s="121"/>
      <c r="AV58" s="121"/>
    </row>
    <row r="59" spans="1:48" s="15" customFormat="1" ht="15.75" customHeight="1">
      <c r="A59" s="45"/>
      <c r="B59" s="28"/>
      <c r="C59" s="129"/>
      <c r="D59" s="23" t="s">
        <v>26</v>
      </c>
      <c r="E59" s="24"/>
      <c r="F59" s="25"/>
      <c r="G59" s="25"/>
      <c r="H59" s="25"/>
      <c r="I59" s="4"/>
      <c r="J59" s="26">
        <f>IF(COUNTIF(J10:J34,"KO")=0,"",COUNTIF(J10:J34,"KO"))</f>
      </c>
      <c r="K59" s="24"/>
      <c r="L59" s="25"/>
      <c r="M59" s="25"/>
      <c r="N59" s="25"/>
      <c r="O59" s="4"/>
      <c r="P59" s="26">
        <f>IF(COUNTIF(P10:P34,"KO")=0,"",COUNTIF(P10:P34,"KO"))</f>
      </c>
      <c r="Q59" s="24"/>
      <c r="R59" s="25"/>
      <c r="S59" s="25"/>
      <c r="T59" s="25"/>
      <c r="U59" s="4"/>
      <c r="V59" s="26">
        <f>IF(COUNTIF(V10:V34,"KO")=0,"",COUNTIF(V10:V34,"KO"))</f>
      </c>
      <c r="W59" s="24"/>
      <c r="X59" s="25"/>
      <c r="Y59" s="25"/>
      <c r="Z59" s="25"/>
      <c r="AA59" s="4"/>
      <c r="AB59" s="26">
        <f>IF(COUNTIF(AB10:AB34,"KO")=0,"",COUNTIF(AB10:AB34,"KO"))</f>
      </c>
      <c r="AC59" s="24"/>
      <c r="AD59" s="25"/>
      <c r="AE59" s="25"/>
      <c r="AF59" s="25"/>
      <c r="AG59" s="4"/>
      <c r="AH59" s="26">
        <f>IF(COUNTIF(AH10:AH34,"KO")=0,"",COUNTIF(AH10:AH34,"KO"))</f>
      </c>
      <c r="AI59" s="24"/>
      <c r="AJ59" s="25"/>
      <c r="AK59" s="25"/>
      <c r="AL59" s="25"/>
      <c r="AM59" s="4"/>
      <c r="AN59" s="26">
        <f>IF(COUNTIF(AN10:AN34,"KO")=0,"",COUNTIF(AN10:AN34,"KO"))</f>
      </c>
      <c r="AO59" s="27"/>
      <c r="AP59" s="25"/>
      <c r="AQ59" s="25"/>
      <c r="AR59" s="25"/>
      <c r="AS59" s="4"/>
      <c r="AT59" s="119">
        <f t="shared" si="20"/>
      </c>
      <c r="AU59" s="121"/>
      <c r="AV59" s="121"/>
    </row>
    <row r="60" spans="1:48" s="15" customFormat="1" ht="15.75" customHeight="1">
      <c r="A60" s="45"/>
      <c r="B60" s="33"/>
      <c r="C60" s="131"/>
      <c r="D60" s="34" t="s">
        <v>27</v>
      </c>
      <c r="E60" s="35"/>
      <c r="F60" s="36"/>
      <c r="G60" s="36"/>
      <c r="H60" s="36"/>
      <c r="I60" s="6"/>
      <c r="J60" s="26">
        <f>IF(COUNTIF(J10:J34,"S")=0,"",COUNTIF(J10:J34,"S"))</f>
      </c>
      <c r="K60" s="35"/>
      <c r="L60" s="36"/>
      <c r="M60" s="36"/>
      <c r="N60" s="36"/>
      <c r="O60" s="6"/>
      <c r="P60" s="26">
        <f>IF(COUNTIF(P10:P34,"S")=0,"",COUNTIF(P10:P34,"S"))</f>
      </c>
      <c r="Q60" s="35"/>
      <c r="R60" s="36"/>
      <c r="S60" s="36"/>
      <c r="T60" s="36"/>
      <c r="U60" s="6"/>
      <c r="V60" s="26">
        <f>IF(COUNTIF(V10:V34,"S")=0,"",COUNTIF(V10:V34,"S"))</f>
      </c>
      <c r="W60" s="35"/>
      <c r="X60" s="36"/>
      <c r="Y60" s="36"/>
      <c r="Z60" s="36"/>
      <c r="AA60" s="6"/>
      <c r="AB60" s="26">
        <f>IF(COUNTIF(AB10:AB34,"S")=0,"",COUNTIF(AB10:AB34,"S"))</f>
      </c>
      <c r="AC60" s="35"/>
      <c r="AD60" s="36"/>
      <c r="AE60" s="36"/>
      <c r="AF60" s="36"/>
      <c r="AG60" s="6"/>
      <c r="AH60" s="26">
        <f>IF(COUNTIF(AH10:AH34,"S")=0,"",COUNTIF(AH10:AH34,"S"))</f>
      </c>
      <c r="AI60" s="35"/>
      <c r="AJ60" s="36"/>
      <c r="AK60" s="36"/>
      <c r="AL60" s="36"/>
      <c r="AM60" s="6"/>
      <c r="AN60" s="26">
        <f>IF(COUNTIF(AN10:AN34,"S")=0,"",COUNTIF(AN10:AN34,"S"))</f>
      </c>
      <c r="AO60" s="27"/>
      <c r="AP60" s="25"/>
      <c r="AQ60" s="25"/>
      <c r="AR60" s="25"/>
      <c r="AS60" s="4"/>
      <c r="AT60" s="119">
        <f t="shared" si="20"/>
      </c>
      <c r="AU60" s="121"/>
      <c r="AV60" s="121"/>
    </row>
    <row r="61" spans="1:48" s="15" customFormat="1" ht="15.75" customHeight="1">
      <c r="A61" s="45"/>
      <c r="B61" s="33"/>
      <c r="C61" s="131"/>
      <c r="D61" s="34" t="s">
        <v>195</v>
      </c>
      <c r="E61" s="35"/>
      <c r="F61" s="36"/>
      <c r="G61" s="36"/>
      <c r="H61" s="36"/>
      <c r="I61" s="6"/>
      <c r="J61" s="26">
        <f>IF(COUNTIF(J10:J34,"Z")=0,"",COUNTIF(J10:J34,"Z"))</f>
      </c>
      <c r="K61" s="35"/>
      <c r="L61" s="36"/>
      <c r="M61" s="36"/>
      <c r="N61" s="36"/>
      <c r="O61" s="6"/>
      <c r="P61" s="26">
        <f>IF(COUNTIF(P10:P35,"Z")=0,"",COUNTIF(P10:P35,"Z"))</f>
        <v>2</v>
      </c>
      <c r="Q61" s="35"/>
      <c r="R61" s="36"/>
      <c r="S61" s="36"/>
      <c r="T61" s="36"/>
      <c r="U61" s="6"/>
      <c r="V61" s="26">
        <f>IF(COUNTIF(V10:V34,"Z")=0,"",COUNTIF(V10:V34,"Z"))</f>
      </c>
      <c r="W61" s="35"/>
      <c r="X61" s="36"/>
      <c r="Y61" s="36"/>
      <c r="Z61" s="36"/>
      <c r="AA61" s="6"/>
      <c r="AB61" s="26">
        <f>IF(COUNTIF(AB10:AB34,"Z")=0,"",COUNTIF(AB10:AB34,"Z"))</f>
      </c>
      <c r="AC61" s="35"/>
      <c r="AD61" s="36"/>
      <c r="AE61" s="36"/>
      <c r="AF61" s="36"/>
      <c r="AG61" s="6"/>
      <c r="AH61" s="26">
        <f>IF(COUNTIF(AH10:AH34,"Z")=0,"",COUNTIF(AH10:AH34,"Z"))</f>
      </c>
      <c r="AI61" s="35"/>
      <c r="AJ61" s="36"/>
      <c r="AK61" s="36"/>
      <c r="AL61" s="36"/>
      <c r="AM61" s="6"/>
      <c r="AN61" s="26">
        <f>IF(COUNTIF(AN10:AN34,"Z")=0,"",COUNTIF(AN10:AN34,"Z"))</f>
      </c>
      <c r="AO61" s="27"/>
      <c r="AP61" s="25"/>
      <c r="AQ61" s="25"/>
      <c r="AR61" s="25"/>
      <c r="AS61" s="4"/>
      <c r="AT61" s="119">
        <f t="shared" si="20"/>
        <v>2</v>
      </c>
      <c r="AU61" s="121"/>
      <c r="AV61" s="121"/>
    </row>
    <row r="62" spans="1:48" s="15" customFormat="1" ht="15.75" customHeight="1" thickBot="1">
      <c r="A62" s="45"/>
      <c r="B62" s="37"/>
      <c r="C62" s="132"/>
      <c r="D62" s="20" t="s">
        <v>28</v>
      </c>
      <c r="E62" s="38"/>
      <c r="F62" s="39"/>
      <c r="G62" s="39"/>
      <c r="H62" s="39"/>
      <c r="I62" s="40"/>
      <c r="J62" s="41">
        <f>IF(SUM(J50:J61)=0,"",SUM(J50:J61))</f>
        <v>5</v>
      </c>
      <c r="K62" s="38"/>
      <c r="L62" s="39"/>
      <c r="M62" s="39"/>
      <c r="N62" s="39"/>
      <c r="O62" s="40"/>
      <c r="P62" s="41">
        <f>SUM(P50:P60)</f>
        <v>9</v>
      </c>
      <c r="Q62" s="38"/>
      <c r="R62" s="39"/>
      <c r="S62" s="39"/>
      <c r="T62" s="39"/>
      <c r="U62" s="40"/>
      <c r="V62" s="41">
        <f>IF(SUM(V50:V61)=0,"",SUM(V50:V61))</f>
      </c>
      <c r="W62" s="38"/>
      <c r="X62" s="39"/>
      <c r="Y62" s="39"/>
      <c r="Z62" s="39"/>
      <c r="AA62" s="40"/>
      <c r="AB62" s="41">
        <f>IF(SUM(AB50:AB61)=0,"",SUM(AB50:AB61))</f>
      </c>
      <c r="AC62" s="38"/>
      <c r="AD62" s="39"/>
      <c r="AE62" s="39"/>
      <c r="AF62" s="39"/>
      <c r="AG62" s="40"/>
      <c r="AH62" s="41">
        <f>IF(SUM(AH50:AH61)=0,"",SUM(AH50:AH61))</f>
      </c>
      <c r="AI62" s="38"/>
      <c r="AJ62" s="39"/>
      <c r="AK62" s="39"/>
      <c r="AL62" s="39"/>
      <c r="AM62" s="40"/>
      <c r="AN62" s="41">
        <f>IF(SUM(AN50:AN61)=0,"",SUM(AN50:AN61))</f>
      </c>
      <c r="AO62" s="42"/>
      <c r="AP62" s="39"/>
      <c r="AQ62" s="39"/>
      <c r="AR62" s="39"/>
      <c r="AS62" s="40"/>
      <c r="AT62" s="120">
        <f t="shared" si="20"/>
        <v>14</v>
      </c>
      <c r="AU62" s="121"/>
      <c r="AV62" s="121"/>
    </row>
    <row r="63" spans="1:40" s="15" customFormat="1" ht="15.75" customHeight="1" thickTop="1">
      <c r="A63" s="45"/>
      <c r="B63" s="43"/>
      <c r="C63" s="133"/>
      <c r="D63" s="44"/>
      <c r="J63" s="51"/>
      <c r="V63" s="51"/>
      <c r="AB63" s="51"/>
      <c r="AH63" s="51"/>
      <c r="AN63" s="51"/>
    </row>
    <row r="64" spans="1:40" s="15" customFormat="1" ht="15.75" customHeight="1">
      <c r="A64" s="45"/>
      <c r="B64" s="43"/>
      <c r="C64" s="133"/>
      <c r="D64" s="44"/>
      <c r="J64" s="51"/>
      <c r="V64" s="51"/>
      <c r="AB64" s="51"/>
      <c r="AH64" s="51"/>
      <c r="AN64" s="51"/>
    </row>
    <row r="65" spans="1:40" s="15" customFormat="1" ht="15.75" customHeight="1">
      <c r="A65" s="45"/>
      <c r="B65" s="43"/>
      <c r="C65" s="133"/>
      <c r="D65" s="44"/>
      <c r="J65" s="51"/>
      <c r="V65" s="51"/>
      <c r="AB65" s="51"/>
      <c r="AH65" s="51"/>
      <c r="AN65" s="51"/>
    </row>
    <row r="66" spans="1:40" s="15" customFormat="1" ht="15.75" customHeight="1">
      <c r="A66" s="45"/>
      <c r="B66" s="43"/>
      <c r="C66" s="133"/>
      <c r="D66" s="44"/>
      <c r="J66" s="51"/>
      <c r="V66" s="51"/>
      <c r="AB66" s="51"/>
      <c r="AH66" s="51"/>
      <c r="AN66" s="51"/>
    </row>
    <row r="67" spans="1:40" s="15" customFormat="1" ht="15.75" customHeight="1">
      <c r="A67" s="45"/>
      <c r="B67" s="43"/>
      <c r="C67" s="133"/>
      <c r="D67" s="44"/>
      <c r="J67" s="51"/>
      <c r="V67" s="51"/>
      <c r="AB67" s="51"/>
      <c r="AH67" s="51"/>
      <c r="AN67" s="51"/>
    </row>
    <row r="68" spans="1:40" s="15" customFormat="1" ht="15.75" customHeight="1">
      <c r="A68" s="45"/>
      <c r="B68" s="43"/>
      <c r="C68" s="133"/>
      <c r="D68" s="44"/>
      <c r="J68" s="51"/>
      <c r="V68" s="51"/>
      <c r="AB68" s="51"/>
      <c r="AH68" s="51"/>
      <c r="AN68" s="51"/>
    </row>
    <row r="69" spans="1:40" s="15" customFormat="1" ht="15.75" customHeight="1">
      <c r="A69" s="45"/>
      <c r="B69" s="43"/>
      <c r="C69" s="133"/>
      <c r="D69" s="44"/>
      <c r="J69" s="51"/>
      <c r="V69" s="51"/>
      <c r="AB69" s="51"/>
      <c r="AH69" s="51"/>
      <c r="AN69" s="51"/>
    </row>
    <row r="70" spans="1:40" s="15" customFormat="1" ht="15.75" customHeight="1">
      <c r="A70" s="45"/>
      <c r="B70" s="43"/>
      <c r="C70" s="133"/>
      <c r="D70" s="44"/>
      <c r="J70" s="51"/>
      <c r="V70" s="51"/>
      <c r="AB70" s="51"/>
      <c r="AH70" s="51"/>
      <c r="AN70" s="51"/>
    </row>
    <row r="71" spans="1:40" s="15" customFormat="1" ht="15.75" customHeight="1">
      <c r="A71" s="45"/>
      <c r="B71" s="43"/>
      <c r="C71" s="133"/>
      <c r="D71" s="44"/>
      <c r="J71" s="51"/>
      <c r="V71" s="51"/>
      <c r="AB71" s="51"/>
      <c r="AH71" s="51"/>
      <c r="AN71" s="51"/>
    </row>
    <row r="72" spans="1:40" s="15" customFormat="1" ht="15.75" customHeight="1">
      <c r="A72" s="45"/>
      <c r="B72" s="43"/>
      <c r="C72" s="133"/>
      <c r="D72" s="44"/>
      <c r="J72" s="51"/>
      <c r="V72" s="51"/>
      <c r="AB72" s="51"/>
      <c r="AH72" s="51"/>
      <c r="AN72" s="51"/>
    </row>
    <row r="73" spans="1:40" s="15" customFormat="1" ht="15.75" customHeight="1">
      <c r="A73" s="45"/>
      <c r="B73" s="43"/>
      <c r="C73" s="133"/>
      <c r="D73" s="44"/>
      <c r="J73" s="51"/>
      <c r="V73" s="51"/>
      <c r="AB73" s="51"/>
      <c r="AH73" s="51"/>
      <c r="AN73" s="51"/>
    </row>
    <row r="74" spans="1:40" s="15" customFormat="1" ht="15.75" customHeight="1">
      <c r="A74" s="45"/>
      <c r="B74" s="43"/>
      <c r="C74" s="133"/>
      <c r="D74" s="44"/>
      <c r="J74" s="51"/>
      <c r="V74" s="51"/>
      <c r="AB74" s="51"/>
      <c r="AH74" s="51"/>
      <c r="AN74" s="51"/>
    </row>
    <row r="75" spans="1:40" s="15" customFormat="1" ht="15.75" customHeight="1">
      <c r="A75" s="45"/>
      <c r="B75" s="43"/>
      <c r="C75" s="133"/>
      <c r="D75" s="44"/>
      <c r="J75" s="51"/>
      <c r="V75" s="51"/>
      <c r="AB75" s="51"/>
      <c r="AH75" s="51"/>
      <c r="AN75" s="51"/>
    </row>
    <row r="76" spans="1:40" s="15" customFormat="1" ht="15.75" customHeight="1">
      <c r="A76" s="45"/>
      <c r="B76" s="43"/>
      <c r="C76" s="133"/>
      <c r="D76" s="44"/>
      <c r="J76" s="51"/>
      <c r="V76" s="51"/>
      <c r="AB76" s="51"/>
      <c r="AH76" s="51"/>
      <c r="AN76" s="51"/>
    </row>
    <row r="77" spans="1:40" s="15" customFormat="1" ht="15.75" customHeight="1">
      <c r="A77" s="45"/>
      <c r="B77" s="43"/>
      <c r="C77" s="133"/>
      <c r="D77" s="44"/>
      <c r="J77" s="51"/>
      <c r="V77" s="51"/>
      <c r="AB77" s="51"/>
      <c r="AH77" s="51"/>
      <c r="AN77" s="51"/>
    </row>
    <row r="78" spans="1:40" s="15" customFormat="1" ht="15.75" customHeight="1">
      <c r="A78" s="45"/>
      <c r="B78" s="43"/>
      <c r="C78" s="133"/>
      <c r="D78" s="44"/>
      <c r="J78" s="51"/>
      <c r="V78" s="51"/>
      <c r="AB78" s="51"/>
      <c r="AH78" s="51"/>
      <c r="AN78" s="51"/>
    </row>
    <row r="79" spans="1:40" s="15" customFormat="1" ht="15.75" customHeight="1">
      <c r="A79" s="45"/>
      <c r="B79" s="43"/>
      <c r="C79" s="133"/>
      <c r="D79" s="44"/>
      <c r="J79" s="51"/>
      <c r="V79" s="51"/>
      <c r="AB79" s="51"/>
      <c r="AH79" s="51"/>
      <c r="AN79" s="51"/>
    </row>
    <row r="80" spans="1:40" s="15" customFormat="1" ht="15.75" customHeight="1">
      <c r="A80" s="45"/>
      <c r="B80" s="43"/>
      <c r="C80" s="133"/>
      <c r="D80" s="44"/>
      <c r="J80" s="51"/>
      <c r="V80" s="51"/>
      <c r="AB80" s="51"/>
      <c r="AH80" s="51"/>
      <c r="AN80" s="51"/>
    </row>
    <row r="81" spans="1:40" s="15" customFormat="1" ht="15.75" customHeight="1">
      <c r="A81" s="45"/>
      <c r="B81" s="43"/>
      <c r="C81" s="133"/>
      <c r="D81" s="44"/>
      <c r="J81" s="51"/>
      <c r="V81" s="51"/>
      <c r="AB81" s="51"/>
      <c r="AH81" s="51"/>
      <c r="AN81" s="51"/>
    </row>
    <row r="82" spans="1:40" s="15" customFormat="1" ht="15.75" customHeight="1">
      <c r="A82" s="45"/>
      <c r="B82" s="43"/>
      <c r="C82" s="133"/>
      <c r="D82" s="44"/>
      <c r="J82" s="51"/>
      <c r="V82" s="51"/>
      <c r="AB82" s="51"/>
      <c r="AH82" s="51"/>
      <c r="AN82" s="51"/>
    </row>
    <row r="83" spans="1:40" s="15" customFormat="1" ht="15.75" customHeight="1">
      <c r="A83" s="45"/>
      <c r="B83" s="43"/>
      <c r="C83" s="133"/>
      <c r="D83" s="44"/>
      <c r="J83" s="51"/>
      <c r="V83" s="51"/>
      <c r="AB83" s="51"/>
      <c r="AH83" s="51"/>
      <c r="AN83" s="51"/>
    </row>
    <row r="84" spans="1:40" s="15" customFormat="1" ht="15.75" customHeight="1">
      <c r="A84" s="45"/>
      <c r="B84" s="43"/>
      <c r="C84" s="133"/>
      <c r="D84" s="44"/>
      <c r="J84" s="51"/>
      <c r="V84" s="51"/>
      <c r="AB84" s="51"/>
      <c r="AH84" s="51"/>
      <c r="AN84" s="51"/>
    </row>
    <row r="85" spans="1:40" s="15" customFormat="1" ht="15.75" customHeight="1">
      <c r="A85" s="45"/>
      <c r="B85" s="43"/>
      <c r="C85" s="133"/>
      <c r="D85" s="44"/>
      <c r="J85" s="51"/>
      <c r="V85" s="51"/>
      <c r="AB85" s="51"/>
      <c r="AH85" s="51"/>
      <c r="AN85" s="51"/>
    </row>
    <row r="86" spans="1:40" s="15" customFormat="1" ht="15.75" customHeight="1">
      <c r="A86" s="45"/>
      <c r="B86" s="43"/>
      <c r="C86" s="133"/>
      <c r="D86" s="44"/>
      <c r="J86" s="51"/>
      <c r="V86" s="51"/>
      <c r="AB86" s="51"/>
      <c r="AH86" s="51"/>
      <c r="AN86" s="51"/>
    </row>
    <row r="87" spans="1:40" s="15" customFormat="1" ht="15.75" customHeight="1">
      <c r="A87" s="45"/>
      <c r="B87" s="43"/>
      <c r="C87" s="133"/>
      <c r="D87" s="44"/>
      <c r="J87" s="51"/>
      <c r="V87" s="51"/>
      <c r="AB87" s="51"/>
      <c r="AH87" s="51"/>
      <c r="AN87" s="51"/>
    </row>
    <row r="88" spans="1:40" s="15" customFormat="1" ht="15.75" customHeight="1">
      <c r="A88" s="45"/>
      <c r="B88" s="43"/>
      <c r="C88" s="133"/>
      <c r="D88" s="44"/>
      <c r="J88" s="51"/>
      <c r="V88" s="51"/>
      <c r="AB88" s="51"/>
      <c r="AH88" s="51"/>
      <c r="AN88" s="51"/>
    </row>
    <row r="89" spans="1:40" s="15" customFormat="1" ht="15.75" customHeight="1">
      <c r="A89" s="45"/>
      <c r="B89" s="43"/>
      <c r="C89" s="133"/>
      <c r="D89" s="44"/>
      <c r="J89" s="51"/>
      <c r="V89" s="51"/>
      <c r="AB89" s="51"/>
      <c r="AH89" s="51"/>
      <c r="AN89" s="51"/>
    </row>
    <row r="90" spans="1:40" s="15" customFormat="1" ht="15.75" customHeight="1">
      <c r="A90" s="45"/>
      <c r="B90" s="43"/>
      <c r="C90" s="133"/>
      <c r="D90" s="44"/>
      <c r="J90" s="51"/>
      <c r="V90" s="51"/>
      <c r="AB90" s="51"/>
      <c r="AH90" s="51"/>
      <c r="AN90" s="51"/>
    </row>
    <row r="91" spans="1:40" s="15" customFormat="1" ht="15.75" customHeight="1">
      <c r="A91" s="45"/>
      <c r="B91" s="43"/>
      <c r="C91" s="133"/>
      <c r="D91" s="44"/>
      <c r="J91" s="51"/>
      <c r="V91" s="51"/>
      <c r="AB91" s="51"/>
      <c r="AH91" s="51"/>
      <c r="AN91" s="51"/>
    </row>
    <row r="92" spans="1:40" s="15" customFormat="1" ht="15.75" customHeight="1">
      <c r="A92" s="45"/>
      <c r="B92" s="43"/>
      <c r="C92" s="133"/>
      <c r="D92" s="44"/>
      <c r="J92" s="51"/>
      <c r="V92" s="51"/>
      <c r="AB92" s="51"/>
      <c r="AH92" s="51"/>
      <c r="AN92" s="51"/>
    </row>
    <row r="93" spans="1:40" s="15" customFormat="1" ht="15.75" customHeight="1">
      <c r="A93" s="45"/>
      <c r="B93" s="43"/>
      <c r="C93" s="133"/>
      <c r="D93" s="44"/>
      <c r="J93" s="51"/>
      <c r="V93" s="51"/>
      <c r="AB93" s="51"/>
      <c r="AH93" s="51"/>
      <c r="AN93" s="51"/>
    </row>
    <row r="94" spans="1:40" s="15" customFormat="1" ht="15.75" customHeight="1">
      <c r="A94" s="45"/>
      <c r="B94" s="43"/>
      <c r="C94" s="133"/>
      <c r="D94" s="44"/>
      <c r="J94" s="51"/>
      <c r="V94" s="51"/>
      <c r="AB94" s="51"/>
      <c r="AH94" s="51"/>
      <c r="AN94" s="51"/>
    </row>
    <row r="95" spans="1:40" s="15" customFormat="1" ht="15.75" customHeight="1">
      <c r="A95" s="45"/>
      <c r="B95" s="43"/>
      <c r="C95" s="133"/>
      <c r="D95" s="44"/>
      <c r="J95" s="51"/>
      <c r="V95" s="51"/>
      <c r="AB95" s="51"/>
      <c r="AH95" s="51"/>
      <c r="AN95" s="51"/>
    </row>
    <row r="96" spans="1:40" s="15" customFormat="1" ht="15.75" customHeight="1">
      <c r="A96" s="45"/>
      <c r="B96" s="43"/>
      <c r="C96" s="133"/>
      <c r="D96" s="44"/>
      <c r="J96" s="51"/>
      <c r="V96" s="51"/>
      <c r="AB96" s="51"/>
      <c r="AH96" s="51"/>
      <c r="AN96" s="51"/>
    </row>
    <row r="97" spans="1:40" s="15" customFormat="1" ht="15.75" customHeight="1">
      <c r="A97" s="45"/>
      <c r="B97" s="43"/>
      <c r="C97" s="133"/>
      <c r="D97" s="44"/>
      <c r="J97" s="51"/>
      <c r="V97" s="51"/>
      <c r="AB97" s="51"/>
      <c r="AH97" s="51"/>
      <c r="AN97" s="51"/>
    </row>
    <row r="98" spans="1:40" s="15" customFormat="1" ht="15.75" customHeight="1">
      <c r="A98" s="45"/>
      <c r="B98" s="43"/>
      <c r="C98" s="133"/>
      <c r="D98" s="44"/>
      <c r="J98" s="51"/>
      <c r="V98" s="51"/>
      <c r="AB98" s="51"/>
      <c r="AH98" s="51"/>
      <c r="AN98" s="51"/>
    </row>
    <row r="99" spans="1:40" s="15" customFormat="1" ht="15.75" customHeight="1">
      <c r="A99" s="45"/>
      <c r="B99" s="43"/>
      <c r="C99" s="133"/>
      <c r="D99" s="44"/>
      <c r="J99" s="51"/>
      <c r="V99" s="51"/>
      <c r="AB99" s="51"/>
      <c r="AH99" s="51"/>
      <c r="AN99" s="51"/>
    </row>
    <row r="100" spans="1:40" s="15" customFormat="1" ht="15.75" customHeight="1">
      <c r="A100" s="45"/>
      <c r="B100" s="43"/>
      <c r="C100" s="133"/>
      <c r="D100" s="44"/>
      <c r="J100" s="51"/>
      <c r="V100" s="51"/>
      <c r="AB100" s="51"/>
      <c r="AH100" s="51"/>
      <c r="AN100" s="51"/>
    </row>
    <row r="101" spans="1:40" s="15" customFormat="1" ht="15.75" customHeight="1">
      <c r="A101" s="45"/>
      <c r="B101" s="43"/>
      <c r="C101" s="133"/>
      <c r="D101" s="44"/>
      <c r="J101" s="51"/>
      <c r="V101" s="51"/>
      <c r="AB101" s="51"/>
      <c r="AH101" s="51"/>
      <c r="AN101" s="51"/>
    </row>
    <row r="102" spans="1:40" s="15" customFormat="1" ht="15.75" customHeight="1">
      <c r="A102" s="45"/>
      <c r="B102" s="43"/>
      <c r="C102" s="133"/>
      <c r="D102" s="44"/>
      <c r="J102" s="51"/>
      <c r="V102" s="51"/>
      <c r="AB102" s="51"/>
      <c r="AH102" s="51"/>
      <c r="AN102" s="51"/>
    </row>
    <row r="103" spans="1:40" s="15" customFormat="1" ht="15.75" customHeight="1">
      <c r="A103" s="45"/>
      <c r="B103" s="43"/>
      <c r="C103" s="133"/>
      <c r="D103" s="44"/>
      <c r="J103" s="51"/>
      <c r="V103" s="51"/>
      <c r="AB103" s="51"/>
      <c r="AH103" s="51"/>
      <c r="AN103" s="51"/>
    </row>
    <row r="104" spans="1:40" s="15" customFormat="1" ht="15.75" customHeight="1">
      <c r="A104" s="45"/>
      <c r="B104" s="43"/>
      <c r="C104" s="133"/>
      <c r="D104" s="44"/>
      <c r="J104" s="51"/>
      <c r="V104" s="51"/>
      <c r="AB104" s="51"/>
      <c r="AH104" s="51"/>
      <c r="AN104" s="51"/>
    </row>
    <row r="105" spans="1:40" s="15" customFormat="1" ht="15.75" customHeight="1">
      <c r="A105" s="45"/>
      <c r="B105" s="43"/>
      <c r="C105" s="133"/>
      <c r="D105" s="44"/>
      <c r="J105" s="51"/>
      <c r="V105" s="51"/>
      <c r="AB105" s="51"/>
      <c r="AH105" s="51"/>
      <c r="AN105" s="51"/>
    </row>
    <row r="106" spans="1:40" s="15" customFormat="1" ht="15.75" customHeight="1">
      <c r="A106" s="45"/>
      <c r="B106" s="43"/>
      <c r="C106" s="133"/>
      <c r="D106" s="44"/>
      <c r="J106" s="51"/>
      <c r="V106" s="51"/>
      <c r="AB106" s="51"/>
      <c r="AH106" s="51"/>
      <c r="AN106" s="51"/>
    </row>
    <row r="107" spans="1:40" s="15" customFormat="1" ht="15.75" customHeight="1">
      <c r="A107" s="45"/>
      <c r="B107" s="43"/>
      <c r="C107" s="133"/>
      <c r="D107" s="44"/>
      <c r="J107" s="51"/>
      <c r="V107" s="51"/>
      <c r="AB107" s="51"/>
      <c r="AH107" s="51"/>
      <c r="AN107" s="51"/>
    </row>
    <row r="108" spans="1:40" s="15" customFormat="1" ht="15.75" customHeight="1">
      <c r="A108" s="45"/>
      <c r="B108" s="43"/>
      <c r="C108" s="133"/>
      <c r="D108" s="44"/>
      <c r="J108" s="51"/>
      <c r="V108" s="51"/>
      <c r="AB108" s="51"/>
      <c r="AH108" s="51"/>
      <c r="AN108" s="51"/>
    </row>
    <row r="109" spans="1:40" s="15" customFormat="1" ht="15.75" customHeight="1">
      <c r="A109" s="45"/>
      <c r="B109" s="43"/>
      <c r="C109" s="133"/>
      <c r="D109" s="44"/>
      <c r="J109" s="51"/>
      <c r="V109" s="51"/>
      <c r="AB109" s="51"/>
      <c r="AH109" s="51"/>
      <c r="AN109" s="51"/>
    </row>
    <row r="110" spans="1:40" s="15" customFormat="1" ht="15.75" customHeight="1">
      <c r="A110" s="45"/>
      <c r="B110" s="43"/>
      <c r="C110" s="133"/>
      <c r="D110" s="44"/>
      <c r="J110" s="51"/>
      <c r="V110" s="51"/>
      <c r="AB110" s="51"/>
      <c r="AH110" s="51"/>
      <c r="AN110" s="51"/>
    </row>
    <row r="111" spans="1:40" s="15" customFormat="1" ht="15.75" customHeight="1">
      <c r="A111" s="45"/>
      <c r="B111" s="43"/>
      <c r="C111" s="133"/>
      <c r="D111" s="44"/>
      <c r="J111" s="51"/>
      <c r="V111" s="51"/>
      <c r="AB111" s="51"/>
      <c r="AH111" s="51"/>
      <c r="AN111" s="51"/>
    </row>
    <row r="112" spans="1:40" s="15" customFormat="1" ht="15.75" customHeight="1">
      <c r="A112" s="45"/>
      <c r="B112" s="43"/>
      <c r="C112" s="133"/>
      <c r="D112" s="44"/>
      <c r="J112" s="51"/>
      <c r="V112" s="51"/>
      <c r="AB112" s="51"/>
      <c r="AH112" s="51"/>
      <c r="AN112" s="51"/>
    </row>
    <row r="113" spans="1:40" s="15" customFormat="1" ht="15.75" customHeight="1">
      <c r="A113" s="45"/>
      <c r="B113" s="43"/>
      <c r="C113" s="133"/>
      <c r="D113" s="44"/>
      <c r="J113" s="51"/>
      <c r="V113" s="51"/>
      <c r="AB113" s="51"/>
      <c r="AH113" s="51"/>
      <c r="AN113" s="51"/>
    </row>
    <row r="114" spans="1:40" s="15" customFormat="1" ht="15.75" customHeight="1">
      <c r="A114" s="45"/>
      <c r="B114" s="43"/>
      <c r="C114" s="133"/>
      <c r="D114" s="44"/>
      <c r="J114" s="51"/>
      <c r="V114" s="51"/>
      <c r="AB114" s="51"/>
      <c r="AH114" s="51"/>
      <c r="AN114" s="51"/>
    </row>
    <row r="115" spans="1:40" s="15" customFormat="1" ht="15.75" customHeight="1">
      <c r="A115" s="45"/>
      <c r="B115" s="43"/>
      <c r="C115" s="133"/>
      <c r="D115" s="44"/>
      <c r="J115" s="51"/>
      <c r="V115" s="51"/>
      <c r="AB115" s="51"/>
      <c r="AH115" s="51"/>
      <c r="AN115" s="51"/>
    </row>
    <row r="116" spans="1:40" s="15" customFormat="1" ht="15.75" customHeight="1">
      <c r="A116" s="45"/>
      <c r="B116" s="43"/>
      <c r="C116" s="133"/>
      <c r="D116" s="44"/>
      <c r="J116" s="51"/>
      <c r="V116" s="51"/>
      <c r="AB116" s="51"/>
      <c r="AH116" s="51"/>
      <c r="AN116" s="51"/>
    </row>
    <row r="117" spans="1:40" s="15" customFormat="1" ht="15.75" customHeight="1">
      <c r="A117" s="45"/>
      <c r="B117" s="43"/>
      <c r="C117" s="133"/>
      <c r="D117" s="44"/>
      <c r="J117" s="51"/>
      <c r="V117" s="51"/>
      <c r="AB117" s="51"/>
      <c r="AH117" s="51"/>
      <c r="AN117" s="51"/>
    </row>
    <row r="118" spans="1:40" s="15" customFormat="1" ht="15.75" customHeight="1">
      <c r="A118" s="45"/>
      <c r="B118" s="43"/>
      <c r="C118" s="133"/>
      <c r="D118" s="44"/>
      <c r="J118" s="51"/>
      <c r="V118" s="51"/>
      <c r="AB118" s="51"/>
      <c r="AH118" s="51"/>
      <c r="AN118" s="51"/>
    </row>
    <row r="119" spans="1:40" s="15" customFormat="1" ht="15.75" customHeight="1">
      <c r="A119" s="45"/>
      <c r="B119" s="43"/>
      <c r="C119" s="133"/>
      <c r="D119" s="44"/>
      <c r="J119" s="51"/>
      <c r="V119" s="51"/>
      <c r="AB119" s="51"/>
      <c r="AH119" s="51"/>
      <c r="AN119" s="51"/>
    </row>
    <row r="120" spans="1:40" s="15" customFormat="1" ht="15.75" customHeight="1">
      <c r="A120" s="45"/>
      <c r="B120" s="43"/>
      <c r="C120" s="133"/>
      <c r="D120" s="44"/>
      <c r="J120" s="51"/>
      <c r="V120" s="51"/>
      <c r="AB120" s="51"/>
      <c r="AH120" s="51"/>
      <c r="AN120" s="51"/>
    </row>
    <row r="121" spans="1:40" s="15" customFormat="1" ht="15.75" customHeight="1">
      <c r="A121" s="45"/>
      <c r="B121" s="43"/>
      <c r="C121" s="133"/>
      <c r="D121" s="44"/>
      <c r="J121" s="51"/>
      <c r="V121" s="51"/>
      <c r="AB121" s="51"/>
      <c r="AH121" s="51"/>
      <c r="AN121" s="51"/>
    </row>
    <row r="122" spans="1:40" s="15" customFormat="1" ht="15.75" customHeight="1">
      <c r="A122" s="45"/>
      <c r="B122" s="43"/>
      <c r="C122" s="133"/>
      <c r="D122" s="44"/>
      <c r="J122" s="51"/>
      <c r="V122" s="51"/>
      <c r="AB122" s="51"/>
      <c r="AH122" s="51"/>
      <c r="AN122" s="51"/>
    </row>
    <row r="123" spans="1:40" s="15" customFormat="1" ht="15.75" customHeight="1">
      <c r="A123" s="45"/>
      <c r="B123" s="43"/>
      <c r="C123" s="133"/>
      <c r="D123" s="44"/>
      <c r="J123" s="51"/>
      <c r="V123" s="51"/>
      <c r="AB123" s="51"/>
      <c r="AH123" s="51"/>
      <c r="AN123" s="51"/>
    </row>
    <row r="124" spans="1:40" s="15" customFormat="1" ht="15.75" customHeight="1">
      <c r="A124" s="45"/>
      <c r="B124" s="43"/>
      <c r="C124" s="133"/>
      <c r="D124" s="44"/>
      <c r="J124" s="51"/>
      <c r="V124" s="51"/>
      <c r="AB124" s="51"/>
      <c r="AH124" s="51"/>
      <c r="AN124" s="51"/>
    </row>
    <row r="125" spans="1:40" s="15" customFormat="1" ht="15.75" customHeight="1">
      <c r="A125" s="45"/>
      <c r="B125" s="43"/>
      <c r="C125" s="133"/>
      <c r="D125" s="44"/>
      <c r="J125" s="51"/>
      <c r="V125" s="51"/>
      <c r="AB125" s="51"/>
      <c r="AH125" s="51"/>
      <c r="AN125" s="51"/>
    </row>
    <row r="126" spans="1:40" s="15" customFormat="1" ht="15.75" customHeight="1">
      <c r="A126" s="45"/>
      <c r="B126" s="43"/>
      <c r="C126" s="133"/>
      <c r="D126" s="45"/>
      <c r="J126" s="51"/>
      <c r="V126" s="51"/>
      <c r="AB126" s="51"/>
      <c r="AH126" s="51"/>
      <c r="AN126" s="51"/>
    </row>
    <row r="127" spans="1:40" s="15" customFormat="1" ht="15.75" customHeight="1">
      <c r="A127" s="45"/>
      <c r="B127" s="43"/>
      <c r="C127" s="133"/>
      <c r="D127" s="45"/>
      <c r="J127" s="51"/>
      <c r="V127" s="51"/>
      <c r="AB127" s="51"/>
      <c r="AH127" s="51"/>
      <c r="AN127" s="51"/>
    </row>
    <row r="128" spans="1:40" s="15" customFormat="1" ht="15.75" customHeight="1">
      <c r="A128" s="45"/>
      <c r="B128" s="43"/>
      <c r="C128" s="133"/>
      <c r="D128" s="45"/>
      <c r="J128" s="51"/>
      <c r="V128" s="51"/>
      <c r="AB128" s="51"/>
      <c r="AH128" s="51"/>
      <c r="AN128" s="51"/>
    </row>
    <row r="129" spans="1:40" s="15" customFormat="1" ht="15.75" customHeight="1">
      <c r="A129" s="45"/>
      <c r="B129" s="43"/>
      <c r="C129" s="133"/>
      <c r="D129" s="45"/>
      <c r="J129" s="51"/>
      <c r="V129" s="51"/>
      <c r="AB129" s="51"/>
      <c r="AH129" s="51"/>
      <c r="AN129" s="51"/>
    </row>
    <row r="130" spans="1:40" s="15" customFormat="1" ht="15.75" customHeight="1">
      <c r="A130" s="45"/>
      <c r="B130" s="43"/>
      <c r="C130" s="133"/>
      <c r="D130" s="45"/>
      <c r="J130" s="51"/>
      <c r="V130" s="51"/>
      <c r="AB130" s="51"/>
      <c r="AH130" s="51"/>
      <c r="AN130" s="51"/>
    </row>
    <row r="131" spans="1:40" s="15" customFormat="1" ht="15.75" customHeight="1">
      <c r="A131" s="45"/>
      <c r="B131" s="43"/>
      <c r="C131" s="133"/>
      <c r="D131" s="45"/>
      <c r="J131" s="51"/>
      <c r="V131" s="51"/>
      <c r="AB131" s="51"/>
      <c r="AH131" s="51"/>
      <c r="AN131" s="51"/>
    </row>
    <row r="132" spans="1:40" s="15" customFormat="1" ht="15.75" customHeight="1">
      <c r="A132" s="45"/>
      <c r="B132" s="43"/>
      <c r="C132" s="133"/>
      <c r="D132" s="45"/>
      <c r="J132" s="51"/>
      <c r="V132" s="51"/>
      <c r="AB132" s="51"/>
      <c r="AH132" s="51"/>
      <c r="AN132" s="51"/>
    </row>
    <row r="133" spans="1:40" s="15" customFormat="1" ht="15.75" customHeight="1">
      <c r="A133" s="45"/>
      <c r="B133" s="43"/>
      <c r="C133" s="133"/>
      <c r="D133" s="45"/>
      <c r="J133" s="51"/>
      <c r="V133" s="51"/>
      <c r="AB133" s="51"/>
      <c r="AH133" s="51"/>
      <c r="AN133" s="51"/>
    </row>
    <row r="134" spans="1:40" s="15" customFormat="1" ht="15.75" customHeight="1">
      <c r="A134" s="45"/>
      <c r="B134" s="43"/>
      <c r="C134" s="133"/>
      <c r="D134" s="45"/>
      <c r="J134" s="51"/>
      <c r="V134" s="51"/>
      <c r="AB134" s="51"/>
      <c r="AH134" s="51"/>
      <c r="AN134" s="51"/>
    </row>
    <row r="135" spans="2:4" ht="15.75" customHeight="1">
      <c r="B135" s="46"/>
      <c r="C135" s="134"/>
      <c r="D135" s="47"/>
    </row>
    <row r="136" spans="2:4" ht="15.75" customHeight="1">
      <c r="B136" s="46"/>
      <c r="C136" s="134"/>
      <c r="D136" s="47"/>
    </row>
    <row r="137" spans="2:4" ht="15.75" customHeight="1">
      <c r="B137" s="46"/>
      <c r="C137" s="134"/>
      <c r="D137" s="47"/>
    </row>
    <row r="138" spans="2:4" ht="15.75" customHeight="1">
      <c r="B138" s="46"/>
      <c r="C138" s="134"/>
      <c r="D138" s="47"/>
    </row>
    <row r="139" spans="2:4" ht="15.75" customHeight="1">
      <c r="B139" s="46"/>
      <c r="C139" s="134"/>
      <c r="D139" s="47"/>
    </row>
    <row r="140" spans="2:4" ht="15.75" customHeight="1">
      <c r="B140" s="46"/>
      <c r="C140" s="134"/>
      <c r="D140" s="47"/>
    </row>
    <row r="141" spans="2:4" ht="15.75" customHeight="1">
      <c r="B141" s="46"/>
      <c r="C141" s="134"/>
      <c r="D141" s="47"/>
    </row>
    <row r="142" spans="2:4" ht="15.75" customHeight="1">
      <c r="B142" s="46"/>
      <c r="C142" s="134"/>
      <c r="D142" s="47"/>
    </row>
    <row r="143" spans="2:4" ht="15.75" customHeight="1">
      <c r="B143" s="46"/>
      <c r="C143" s="134"/>
      <c r="D143" s="47"/>
    </row>
    <row r="144" spans="2:4" ht="15.75" customHeight="1">
      <c r="B144" s="46"/>
      <c r="C144" s="134"/>
      <c r="D144" s="47"/>
    </row>
    <row r="145" spans="2:4" ht="15.75" customHeight="1">
      <c r="B145" s="46"/>
      <c r="C145" s="134"/>
      <c r="D145" s="47"/>
    </row>
    <row r="146" spans="2:4" ht="15.75" customHeight="1">
      <c r="B146" s="46"/>
      <c r="C146" s="134"/>
      <c r="D146" s="47"/>
    </row>
    <row r="147" spans="2:4" ht="15.75" customHeight="1">
      <c r="B147" s="46"/>
      <c r="C147" s="134"/>
      <c r="D147" s="47"/>
    </row>
    <row r="148" spans="2:4" ht="15.75" customHeight="1">
      <c r="B148" s="46"/>
      <c r="C148" s="134"/>
      <c r="D148" s="47"/>
    </row>
    <row r="149" spans="2:4" ht="15.75" customHeight="1">
      <c r="B149" s="46"/>
      <c r="C149" s="134"/>
      <c r="D149" s="47"/>
    </row>
    <row r="150" spans="2:4" ht="15.75" customHeight="1">
      <c r="B150" s="46"/>
      <c r="C150" s="134"/>
      <c r="D150" s="47"/>
    </row>
    <row r="151" spans="2:4" ht="15.75" customHeight="1">
      <c r="B151" s="46"/>
      <c r="C151" s="134"/>
      <c r="D151" s="47"/>
    </row>
    <row r="152" spans="2:4" ht="15.75" customHeight="1">
      <c r="B152" s="46"/>
      <c r="C152" s="134"/>
      <c r="D152" s="47"/>
    </row>
    <row r="153" spans="2:4" ht="15.75" customHeight="1">
      <c r="B153" s="46"/>
      <c r="C153" s="134"/>
      <c r="D153" s="47"/>
    </row>
    <row r="154" spans="2:4" ht="15.75" customHeight="1">
      <c r="B154" s="46"/>
      <c r="C154" s="134"/>
      <c r="D154" s="47"/>
    </row>
    <row r="155" spans="2:4" ht="15.75" customHeight="1">
      <c r="B155" s="46"/>
      <c r="C155" s="134"/>
      <c r="D155" s="47"/>
    </row>
    <row r="156" spans="2:4" ht="15.75" customHeight="1">
      <c r="B156" s="46"/>
      <c r="C156" s="134"/>
      <c r="D156" s="47"/>
    </row>
    <row r="157" spans="2:4" ht="15.75" customHeight="1">
      <c r="B157" s="46"/>
      <c r="C157" s="134"/>
      <c r="D157" s="47"/>
    </row>
    <row r="158" spans="2:4" ht="15.75" customHeight="1">
      <c r="B158" s="46"/>
      <c r="C158" s="134"/>
      <c r="D158" s="47"/>
    </row>
    <row r="159" spans="2:4" ht="15.75" customHeight="1">
      <c r="B159" s="46"/>
      <c r="C159" s="134"/>
      <c r="D159" s="47"/>
    </row>
    <row r="160" spans="2:4" ht="15.75" customHeight="1">
      <c r="B160" s="46"/>
      <c r="C160" s="134"/>
      <c r="D160" s="47"/>
    </row>
    <row r="161" spans="2:4" ht="15.75" customHeight="1">
      <c r="B161" s="46"/>
      <c r="C161" s="134"/>
      <c r="D161" s="47"/>
    </row>
    <row r="162" spans="2:4" ht="15.75" customHeight="1">
      <c r="B162" s="46"/>
      <c r="C162" s="134"/>
      <c r="D162" s="47"/>
    </row>
    <row r="163" spans="2:4" ht="15.75" customHeight="1">
      <c r="B163" s="46"/>
      <c r="C163" s="134"/>
      <c r="D163" s="47"/>
    </row>
    <row r="164" spans="2:4" ht="15.75" customHeight="1">
      <c r="B164" s="46"/>
      <c r="C164" s="134"/>
      <c r="D164" s="47"/>
    </row>
    <row r="165" spans="2:4" ht="15.75" customHeight="1">
      <c r="B165" s="46"/>
      <c r="C165" s="134"/>
      <c r="D165" s="47"/>
    </row>
    <row r="166" spans="2:4" ht="15.75" customHeight="1">
      <c r="B166" s="46"/>
      <c r="C166" s="134"/>
      <c r="D166" s="47"/>
    </row>
    <row r="167" spans="2:4" ht="15.75" customHeight="1">
      <c r="B167" s="46"/>
      <c r="C167" s="134"/>
      <c r="D167" s="47"/>
    </row>
    <row r="168" spans="2:4" ht="15.75" customHeight="1">
      <c r="B168" s="46"/>
      <c r="C168" s="134"/>
      <c r="D168" s="47"/>
    </row>
    <row r="169" spans="2:4" ht="15.75">
      <c r="B169" s="46"/>
      <c r="C169" s="134"/>
      <c r="D169" s="47"/>
    </row>
    <row r="170" spans="2:4" ht="15.75">
      <c r="B170" s="46"/>
      <c r="C170" s="134"/>
      <c r="D170" s="47"/>
    </row>
    <row r="171" spans="2:4" ht="15.75">
      <c r="B171" s="46"/>
      <c r="C171" s="134"/>
      <c r="D171" s="47"/>
    </row>
    <row r="172" spans="2:4" ht="15.75">
      <c r="B172" s="46"/>
      <c r="C172" s="134"/>
      <c r="D172" s="47"/>
    </row>
    <row r="173" spans="2:4" ht="15.75">
      <c r="B173" s="46"/>
      <c r="C173" s="134"/>
      <c r="D173" s="47"/>
    </row>
    <row r="174" spans="2:4" ht="15.75">
      <c r="B174" s="46"/>
      <c r="C174" s="134"/>
      <c r="D174" s="47"/>
    </row>
    <row r="175" spans="2:4" ht="15.75">
      <c r="B175" s="46"/>
      <c r="C175" s="134"/>
      <c r="D175" s="47"/>
    </row>
    <row r="176" spans="2:4" ht="15.75">
      <c r="B176" s="46"/>
      <c r="C176" s="134"/>
      <c r="D176" s="47"/>
    </row>
    <row r="177" spans="2:4" ht="15.75">
      <c r="B177" s="46"/>
      <c r="C177" s="134"/>
      <c r="D177" s="47"/>
    </row>
    <row r="178" spans="2:4" ht="15.75">
      <c r="B178" s="46"/>
      <c r="C178" s="134"/>
      <c r="D178" s="47"/>
    </row>
    <row r="179" spans="2:4" ht="15.75">
      <c r="B179" s="46"/>
      <c r="C179" s="134"/>
      <c r="D179" s="47"/>
    </row>
    <row r="180" spans="2:4" ht="15.75">
      <c r="B180" s="46"/>
      <c r="C180" s="134"/>
      <c r="D180" s="47"/>
    </row>
    <row r="181" spans="2:4" ht="15.75">
      <c r="B181" s="46"/>
      <c r="C181" s="134"/>
      <c r="D181" s="47"/>
    </row>
    <row r="182" spans="2:4" ht="15.75">
      <c r="B182" s="46"/>
      <c r="C182" s="134"/>
      <c r="D182" s="47"/>
    </row>
    <row r="183" spans="2:4" ht="15.75">
      <c r="B183" s="46"/>
      <c r="C183" s="134"/>
      <c r="D183" s="47"/>
    </row>
    <row r="184" spans="2:4" ht="15.75">
      <c r="B184" s="46"/>
      <c r="C184" s="134"/>
      <c r="D184" s="47"/>
    </row>
    <row r="185" spans="2:4" ht="15.75">
      <c r="B185" s="46"/>
      <c r="C185" s="134"/>
      <c r="D185" s="47"/>
    </row>
    <row r="186" spans="2:4" ht="15.75">
      <c r="B186" s="46"/>
      <c r="C186" s="134"/>
      <c r="D186" s="47"/>
    </row>
    <row r="187" spans="2:4" ht="15.75">
      <c r="B187" s="46"/>
      <c r="C187" s="134"/>
      <c r="D187" s="47"/>
    </row>
    <row r="188" spans="2:4" ht="15.75">
      <c r="B188" s="46"/>
      <c r="C188" s="134"/>
      <c r="D188" s="47"/>
    </row>
    <row r="189" spans="2:4" ht="15.75">
      <c r="B189" s="46"/>
      <c r="C189" s="134"/>
      <c r="D189" s="47"/>
    </row>
    <row r="190" spans="2:4" ht="15.75">
      <c r="B190" s="46"/>
      <c r="C190" s="134"/>
      <c r="D190" s="47"/>
    </row>
  </sheetData>
  <sheetProtection selectLockedCells="1"/>
  <mergeCells count="54">
    <mergeCell ref="C5:C8"/>
    <mergeCell ref="D5:D8"/>
    <mergeCell ref="E5:AN5"/>
    <mergeCell ref="E7:F7"/>
    <mergeCell ref="G7:H7"/>
    <mergeCell ref="E6:J6"/>
    <mergeCell ref="K6:P6"/>
    <mergeCell ref="Q6:V6"/>
    <mergeCell ref="AI7:AJ7"/>
    <mergeCell ref="S7:T7"/>
    <mergeCell ref="B1:AT1"/>
    <mergeCell ref="B2:AT2"/>
    <mergeCell ref="B3:AT3"/>
    <mergeCell ref="B4:AT4"/>
    <mergeCell ref="B5:B8"/>
    <mergeCell ref="W7:X7"/>
    <mergeCell ref="AI6:AN6"/>
    <mergeCell ref="Y7:Z7"/>
    <mergeCell ref="K7:L7"/>
    <mergeCell ref="J7:J8"/>
    <mergeCell ref="AU5:AU8"/>
    <mergeCell ref="AV5:AV8"/>
    <mergeCell ref="W6:AB6"/>
    <mergeCell ref="AC6:AH6"/>
    <mergeCell ref="AO5:AT6"/>
    <mergeCell ref="AT7:AT8"/>
    <mergeCell ref="AS7:AS8"/>
    <mergeCell ref="AA7:AA8"/>
    <mergeCell ref="B49:AN49"/>
    <mergeCell ref="E39:AN39"/>
    <mergeCell ref="AE7:AF7"/>
    <mergeCell ref="AG7:AG8"/>
    <mergeCell ref="AH7:AH8"/>
    <mergeCell ref="AK7:AL7"/>
    <mergeCell ref="AM7:AM8"/>
    <mergeCell ref="AN7:AN8"/>
    <mergeCell ref="U7:U8"/>
    <mergeCell ref="AC7:AD7"/>
    <mergeCell ref="AO40:AR40"/>
    <mergeCell ref="AO41:AR41"/>
    <mergeCell ref="AO7:AP7"/>
    <mergeCell ref="AQ7:AR7"/>
    <mergeCell ref="AS40:AT40"/>
    <mergeCell ref="AS41:AT41"/>
    <mergeCell ref="B48:AN48"/>
    <mergeCell ref="I7:I8"/>
    <mergeCell ref="E32:AN32"/>
    <mergeCell ref="V7:V8"/>
    <mergeCell ref="AB7:AB8"/>
    <mergeCell ref="M7:N7"/>
    <mergeCell ref="O7:O8"/>
    <mergeCell ref="P7:P8"/>
    <mergeCell ref="Q7:R7"/>
    <mergeCell ref="E9:AN9"/>
  </mergeCells>
  <printOptions/>
  <pageMargins left="1.4566929133858268" right="0.7480314960629921" top="0.984251968503937" bottom="0.984251968503937" header="0.5118110236220472" footer="0.5118110236220472"/>
  <pageSetup horizontalDpi="300" verticalDpi="300" orientation="landscape" paperSize="8" scale="65" r:id="rId1"/>
  <headerFooter alignWithMargins="0">
    <oddHeader>&amp;R&amp;"Arial,Regular"&amp;12&amp;K000000 1. számú melléklet a Katonai üzemeltetés mesterképzési szak tantervéhez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U170"/>
  <sheetViews>
    <sheetView zoomScaleSheetLayoutView="75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32" sqref="C32:C35"/>
    </sheetView>
  </sheetViews>
  <sheetFormatPr defaultColWidth="10.66015625" defaultRowHeight="12.75"/>
  <cols>
    <col min="1" max="1" width="17.16015625" style="1" customWidth="1"/>
    <col min="2" max="2" width="7.16015625" style="135" customWidth="1"/>
    <col min="3" max="3" width="66.66015625" style="2" customWidth="1"/>
    <col min="4" max="6" width="12" style="2" bestFit="1" customWidth="1"/>
    <col min="7" max="7" width="7.33203125" style="2" customWidth="1"/>
    <col min="8" max="8" width="6" style="2" customWidth="1"/>
    <col min="9" max="9" width="7.16015625" style="52" customWidth="1"/>
    <col min="10" max="10" width="12.5" style="2" customWidth="1"/>
    <col min="11" max="11" width="7.33203125" style="2" customWidth="1"/>
    <col min="12" max="12" width="8.66015625" style="2" bestFit="1" customWidth="1"/>
    <col min="13" max="13" width="7.33203125" style="2" customWidth="1"/>
    <col min="14" max="15" width="6" style="2" customWidth="1"/>
    <col min="16" max="16" width="4.33203125" style="2" hidden="1" customWidth="1"/>
    <col min="17" max="17" width="7.33203125" style="2" hidden="1" customWidth="1"/>
    <col min="18" max="18" width="4.33203125" style="2" hidden="1" customWidth="1"/>
    <col min="19" max="19" width="7.33203125" style="2" hidden="1" customWidth="1"/>
    <col min="20" max="20" width="6" style="2" hidden="1" customWidth="1"/>
    <col min="21" max="21" width="6" style="52" hidden="1" customWidth="1"/>
    <col min="22" max="22" width="4.33203125" style="2" hidden="1" customWidth="1"/>
    <col min="23" max="23" width="7.33203125" style="2" hidden="1" customWidth="1"/>
    <col min="24" max="24" width="5.83203125" style="2" hidden="1" customWidth="1"/>
    <col min="25" max="25" width="8.16015625" style="2" hidden="1" customWidth="1"/>
    <col min="26" max="26" width="5.83203125" style="2" hidden="1" customWidth="1"/>
    <col min="27" max="27" width="5.83203125" style="52" hidden="1" customWidth="1"/>
    <col min="28" max="28" width="5.83203125" style="2" hidden="1" customWidth="1"/>
    <col min="29" max="29" width="8.16015625" style="2" hidden="1" customWidth="1"/>
    <col min="30" max="30" width="5.83203125" style="2" hidden="1" customWidth="1"/>
    <col min="31" max="31" width="8.16015625" style="2" hidden="1" customWidth="1"/>
    <col min="32" max="32" width="5.83203125" style="2" hidden="1" customWidth="1"/>
    <col min="33" max="33" width="5.83203125" style="52" hidden="1" customWidth="1"/>
    <col min="34" max="34" width="5.83203125" style="2" hidden="1" customWidth="1"/>
    <col min="35" max="35" width="8.16015625" style="2" hidden="1" customWidth="1"/>
    <col min="36" max="36" width="5.83203125" style="2" hidden="1" customWidth="1"/>
    <col min="37" max="37" width="8.16015625" style="2" hidden="1" customWidth="1"/>
    <col min="38" max="38" width="6.33203125" style="2" hidden="1" customWidth="1"/>
    <col min="39" max="39" width="6.33203125" style="52" hidden="1" customWidth="1"/>
    <col min="40" max="40" width="6.33203125" style="2" customWidth="1"/>
    <col min="41" max="41" width="8.16015625" style="2" customWidth="1"/>
    <col min="42" max="42" width="6.33203125" style="2" customWidth="1"/>
    <col min="43" max="43" width="8.16015625" style="2" customWidth="1"/>
    <col min="44" max="44" width="12" style="2" bestFit="1" customWidth="1"/>
    <col min="45" max="45" width="8" style="2" customWidth="1"/>
    <col min="46" max="46" width="37.5" style="2" hidden="1" customWidth="1"/>
    <col min="47" max="47" width="29.66015625" style="2" hidden="1" customWidth="1"/>
    <col min="48" max="53" width="1.83203125" style="2" customWidth="1"/>
    <col min="54" max="54" width="2.33203125" style="2" customWidth="1"/>
    <col min="55" max="16384" width="10.66015625" style="2" customWidth="1"/>
  </cols>
  <sheetData>
    <row r="1" spans="1:45" ht="21.75" customHeight="1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</row>
    <row r="2" spans="1:45" ht="21.75" customHeight="1">
      <c r="A2" s="419" t="s">
        <v>42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</row>
    <row r="3" spans="1:45" ht="21.75" customHeight="1">
      <c r="A3" s="419" t="s">
        <v>103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</row>
    <row r="4" spans="1:45" ht="21.75" customHeight="1" thickBot="1">
      <c r="A4" s="418" t="s">
        <v>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</row>
    <row r="5" spans="1:47" ht="15.75" customHeight="1" thickBot="1">
      <c r="A5" s="435" t="s">
        <v>2</v>
      </c>
      <c r="B5" s="437" t="s">
        <v>3</v>
      </c>
      <c r="C5" s="438" t="s">
        <v>4</v>
      </c>
      <c r="D5" s="439" t="s">
        <v>5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40" t="s">
        <v>6</v>
      </c>
      <c r="AO5" s="440"/>
      <c r="AP5" s="440"/>
      <c r="AQ5" s="440"/>
      <c r="AR5" s="440"/>
      <c r="AS5" s="441"/>
      <c r="AT5" s="425" t="s">
        <v>72</v>
      </c>
      <c r="AU5" s="410" t="s">
        <v>41</v>
      </c>
    </row>
    <row r="6" spans="1:47" ht="15.75" customHeight="1" thickBot="1" thickTop="1">
      <c r="A6" s="436"/>
      <c r="B6" s="422"/>
      <c r="C6" s="423"/>
      <c r="D6" s="414" t="s">
        <v>7</v>
      </c>
      <c r="E6" s="414"/>
      <c r="F6" s="414"/>
      <c r="G6" s="414"/>
      <c r="H6" s="414"/>
      <c r="I6" s="414"/>
      <c r="J6" s="421" t="s">
        <v>8</v>
      </c>
      <c r="K6" s="421"/>
      <c r="L6" s="421"/>
      <c r="M6" s="421"/>
      <c r="N6" s="421"/>
      <c r="O6" s="421"/>
      <c r="P6" s="414" t="s">
        <v>9</v>
      </c>
      <c r="Q6" s="414"/>
      <c r="R6" s="414"/>
      <c r="S6" s="414"/>
      <c r="T6" s="414"/>
      <c r="U6" s="414"/>
      <c r="V6" s="413" t="s">
        <v>10</v>
      </c>
      <c r="W6" s="413"/>
      <c r="X6" s="413"/>
      <c r="Y6" s="413"/>
      <c r="Z6" s="413"/>
      <c r="AA6" s="413"/>
      <c r="AB6" s="414" t="s">
        <v>11</v>
      </c>
      <c r="AC6" s="414"/>
      <c r="AD6" s="414"/>
      <c r="AE6" s="414"/>
      <c r="AF6" s="414"/>
      <c r="AG6" s="414"/>
      <c r="AH6" s="421" t="s">
        <v>12</v>
      </c>
      <c r="AI6" s="421"/>
      <c r="AJ6" s="421"/>
      <c r="AK6" s="421"/>
      <c r="AL6" s="421"/>
      <c r="AM6" s="421"/>
      <c r="AN6" s="415"/>
      <c r="AO6" s="415"/>
      <c r="AP6" s="415"/>
      <c r="AQ6" s="415"/>
      <c r="AR6" s="415"/>
      <c r="AS6" s="442"/>
      <c r="AT6" s="426"/>
      <c r="AU6" s="411"/>
    </row>
    <row r="7" spans="1:47" ht="15.75" customHeight="1" thickBot="1" thickTop="1">
      <c r="A7" s="436"/>
      <c r="B7" s="422"/>
      <c r="C7" s="423"/>
      <c r="D7" s="399" t="s">
        <v>13</v>
      </c>
      <c r="E7" s="399"/>
      <c r="F7" s="398" t="s">
        <v>14</v>
      </c>
      <c r="G7" s="398"/>
      <c r="H7" s="395" t="s">
        <v>15</v>
      </c>
      <c r="I7" s="397" t="s">
        <v>45</v>
      </c>
      <c r="J7" s="399" t="s">
        <v>13</v>
      </c>
      <c r="K7" s="399"/>
      <c r="L7" s="398" t="s">
        <v>14</v>
      </c>
      <c r="M7" s="398"/>
      <c r="N7" s="395" t="s">
        <v>15</v>
      </c>
      <c r="O7" s="397" t="s">
        <v>45</v>
      </c>
      <c r="P7" s="399" t="s">
        <v>13</v>
      </c>
      <c r="Q7" s="399"/>
      <c r="R7" s="398" t="s">
        <v>14</v>
      </c>
      <c r="S7" s="398"/>
      <c r="T7" s="395" t="s">
        <v>15</v>
      </c>
      <c r="U7" s="397" t="s">
        <v>45</v>
      </c>
      <c r="V7" s="399" t="s">
        <v>13</v>
      </c>
      <c r="W7" s="399"/>
      <c r="X7" s="398" t="s">
        <v>14</v>
      </c>
      <c r="Y7" s="398"/>
      <c r="Z7" s="395" t="s">
        <v>15</v>
      </c>
      <c r="AA7" s="397" t="s">
        <v>45</v>
      </c>
      <c r="AB7" s="399" t="s">
        <v>13</v>
      </c>
      <c r="AC7" s="399"/>
      <c r="AD7" s="398" t="s">
        <v>14</v>
      </c>
      <c r="AE7" s="398"/>
      <c r="AF7" s="395" t="s">
        <v>15</v>
      </c>
      <c r="AG7" s="397" t="s">
        <v>45</v>
      </c>
      <c r="AH7" s="399" t="s">
        <v>13</v>
      </c>
      <c r="AI7" s="399"/>
      <c r="AJ7" s="398" t="s">
        <v>14</v>
      </c>
      <c r="AK7" s="398"/>
      <c r="AL7" s="395" t="s">
        <v>15</v>
      </c>
      <c r="AM7" s="409" t="s">
        <v>45</v>
      </c>
      <c r="AN7" s="403" t="s">
        <v>13</v>
      </c>
      <c r="AO7" s="399"/>
      <c r="AP7" s="398" t="s">
        <v>14</v>
      </c>
      <c r="AQ7" s="398"/>
      <c r="AR7" s="395" t="s">
        <v>15</v>
      </c>
      <c r="AS7" s="430" t="s">
        <v>52</v>
      </c>
      <c r="AT7" s="426"/>
      <c r="AU7" s="411"/>
    </row>
    <row r="8" spans="1:47" ht="79.5" customHeight="1" thickBot="1" thickTop="1">
      <c r="A8" s="436"/>
      <c r="B8" s="422"/>
      <c r="C8" s="423"/>
      <c r="D8" s="55" t="s">
        <v>34</v>
      </c>
      <c r="E8" s="317" t="s">
        <v>35</v>
      </c>
      <c r="F8" s="57" t="s">
        <v>34</v>
      </c>
      <c r="G8" s="317" t="s">
        <v>35</v>
      </c>
      <c r="H8" s="395"/>
      <c r="I8" s="397"/>
      <c r="J8" s="55" t="s">
        <v>34</v>
      </c>
      <c r="K8" s="317" t="s">
        <v>35</v>
      </c>
      <c r="L8" s="57" t="s">
        <v>34</v>
      </c>
      <c r="M8" s="317" t="s">
        <v>35</v>
      </c>
      <c r="N8" s="395"/>
      <c r="O8" s="397"/>
      <c r="P8" s="55" t="s">
        <v>34</v>
      </c>
      <c r="Q8" s="317" t="s">
        <v>35</v>
      </c>
      <c r="R8" s="57" t="s">
        <v>34</v>
      </c>
      <c r="S8" s="317" t="s">
        <v>35</v>
      </c>
      <c r="T8" s="395"/>
      <c r="U8" s="397"/>
      <c r="V8" s="55" t="s">
        <v>34</v>
      </c>
      <c r="W8" s="317" t="s">
        <v>35</v>
      </c>
      <c r="X8" s="57" t="s">
        <v>34</v>
      </c>
      <c r="Y8" s="317" t="s">
        <v>35</v>
      </c>
      <c r="Z8" s="395"/>
      <c r="AA8" s="397"/>
      <c r="AB8" s="55" t="s">
        <v>34</v>
      </c>
      <c r="AC8" s="317" t="s">
        <v>35</v>
      </c>
      <c r="AD8" s="57" t="s">
        <v>34</v>
      </c>
      <c r="AE8" s="317" t="s">
        <v>35</v>
      </c>
      <c r="AF8" s="395"/>
      <c r="AG8" s="397"/>
      <c r="AH8" s="55" t="s">
        <v>34</v>
      </c>
      <c r="AI8" s="317" t="s">
        <v>35</v>
      </c>
      <c r="AJ8" s="57" t="s">
        <v>34</v>
      </c>
      <c r="AK8" s="317" t="s">
        <v>35</v>
      </c>
      <c r="AL8" s="395"/>
      <c r="AM8" s="409"/>
      <c r="AN8" s="58" t="s">
        <v>34</v>
      </c>
      <c r="AO8" s="317" t="s">
        <v>35</v>
      </c>
      <c r="AP8" s="57" t="s">
        <v>34</v>
      </c>
      <c r="AQ8" s="317" t="s">
        <v>35</v>
      </c>
      <c r="AR8" s="395"/>
      <c r="AS8" s="430"/>
      <c r="AT8" s="427"/>
      <c r="AU8" s="412"/>
    </row>
    <row r="9" spans="1:47" ht="27.75" customHeight="1" thickBot="1">
      <c r="A9" s="357"/>
      <c r="B9" s="211"/>
      <c r="C9" s="212" t="s">
        <v>128</v>
      </c>
      <c r="D9" s="235">
        <f>Szak!E37</f>
        <v>17</v>
      </c>
      <c r="E9" s="236">
        <f>Szak!F37</f>
        <v>238</v>
      </c>
      <c r="F9" s="236">
        <f>Szak!G37</f>
        <v>15</v>
      </c>
      <c r="G9" s="236">
        <f>Szak!H37</f>
        <v>210</v>
      </c>
      <c r="H9" s="236">
        <f>Szak!I37</f>
        <v>30</v>
      </c>
      <c r="I9" s="236"/>
      <c r="J9" s="236">
        <f>Szak!K37</f>
        <v>2</v>
      </c>
      <c r="K9" s="236">
        <f>Szak!L37</f>
        <v>28</v>
      </c>
      <c r="L9" s="236">
        <f>Szak!M37</f>
        <v>6</v>
      </c>
      <c r="M9" s="236">
        <f>Szak!N37</f>
        <v>84</v>
      </c>
      <c r="N9" s="236">
        <f>Szak!O37</f>
        <v>10</v>
      </c>
      <c r="O9" s="236"/>
      <c r="P9" s="236" t="e">
        <f>Szak!Q37</f>
        <v>#VALUE!</v>
      </c>
      <c r="Q9" s="236" t="e">
        <f>Szak!R37</f>
        <v>#VALUE!</v>
      </c>
      <c r="R9" s="236" t="e">
        <f>Szak!S37</f>
        <v>#VALUE!</v>
      </c>
      <c r="S9" s="236" t="e">
        <f>Szak!T37</f>
        <v>#VALUE!</v>
      </c>
      <c r="T9" s="236" t="e">
        <f>Szak!U37</f>
        <v>#VALUE!</v>
      </c>
      <c r="U9" s="236" t="e">
        <f>Szak!V37</f>
        <v>#VALUE!</v>
      </c>
      <c r="V9" s="236" t="e">
        <f>Szak!W37</f>
        <v>#VALUE!</v>
      </c>
      <c r="W9" s="236" t="e">
        <f>Szak!X37</f>
        <v>#VALUE!</v>
      </c>
      <c r="X9" s="236" t="e">
        <f>Szak!Y37</f>
        <v>#VALUE!</v>
      </c>
      <c r="Y9" s="236" t="e">
        <f>Szak!Z37</f>
        <v>#VALUE!</v>
      </c>
      <c r="Z9" s="236" t="e">
        <f>Szak!AA37</f>
        <v>#VALUE!</v>
      </c>
      <c r="AA9" s="236" t="e">
        <f>Szak!AB37</f>
        <v>#VALUE!</v>
      </c>
      <c r="AB9" s="236" t="e">
        <f>Szak!AC37</f>
        <v>#VALUE!</v>
      </c>
      <c r="AC9" s="236" t="e">
        <f>Szak!AD37</f>
        <v>#VALUE!</v>
      </c>
      <c r="AD9" s="236" t="e">
        <f>Szak!AE37</f>
        <v>#VALUE!</v>
      </c>
      <c r="AE9" s="236" t="e">
        <f>Szak!AF37</f>
        <v>#VALUE!</v>
      </c>
      <c r="AF9" s="236" t="e">
        <f>Szak!AG37</f>
        <v>#VALUE!</v>
      </c>
      <c r="AG9" s="236" t="e">
        <f>Szak!AH37</f>
        <v>#VALUE!</v>
      </c>
      <c r="AH9" s="236" t="e">
        <f>Szak!AI37</f>
        <v>#VALUE!</v>
      </c>
      <c r="AI9" s="236" t="e">
        <f>Szak!AJ37</f>
        <v>#VALUE!</v>
      </c>
      <c r="AJ9" s="236" t="e">
        <f>Szak!AK37</f>
        <v>#VALUE!</v>
      </c>
      <c r="AK9" s="236" t="e">
        <f>Szak!AL37</f>
        <v>#VALUE!</v>
      </c>
      <c r="AL9" s="236" t="e">
        <f>Szak!AM37</f>
        <v>#VALUE!</v>
      </c>
      <c r="AM9" s="236" t="e">
        <f>Szak!AN37</f>
        <v>#VALUE!</v>
      </c>
      <c r="AN9" s="236">
        <f>Szak!AO37</f>
        <v>19</v>
      </c>
      <c r="AO9" s="236">
        <f>Szak!AP37</f>
        <v>266</v>
      </c>
      <c r="AP9" s="236">
        <f>Szak!AQ37</f>
        <v>19</v>
      </c>
      <c r="AQ9" s="236">
        <f>Szak!AR37</f>
        <v>294</v>
      </c>
      <c r="AR9" s="236">
        <f>Szak!AS37</f>
        <v>40</v>
      </c>
      <c r="AS9" s="358"/>
      <c r="AT9" s="351"/>
      <c r="AU9" s="305"/>
    </row>
    <row r="10" spans="1:47" s="3" customFormat="1" ht="15.75" customHeight="1" thickTop="1">
      <c r="A10" s="341"/>
      <c r="B10" s="209"/>
      <c r="C10" s="213" t="s">
        <v>129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210"/>
      <c r="AO10" s="61">
        <f>IF(AN10=0,"",AN10)</f>
      </c>
      <c r="AP10" s="61"/>
      <c r="AQ10" s="61"/>
      <c r="AR10" s="61"/>
      <c r="AS10" s="359"/>
      <c r="AT10" s="352"/>
      <c r="AU10" s="306"/>
    </row>
    <row r="11" spans="1:47" ht="15.75" customHeight="1">
      <c r="A11" s="342" t="s">
        <v>131</v>
      </c>
      <c r="B11" s="215" t="s">
        <v>39</v>
      </c>
      <c r="C11" s="206" t="s">
        <v>49</v>
      </c>
      <c r="D11" s="231"/>
      <c r="E11" s="64"/>
      <c r="F11" s="63"/>
      <c r="G11" s="64"/>
      <c r="H11" s="65"/>
      <c r="I11" s="226"/>
      <c r="J11" s="76">
        <v>2</v>
      </c>
      <c r="K11" s="64">
        <f>IF(J11*14=0,"",J11*14)</f>
        <v>28</v>
      </c>
      <c r="L11" s="74">
        <v>2</v>
      </c>
      <c r="M11" s="64">
        <f>IF(L11*14=0,"",L11*14)</f>
        <v>28</v>
      </c>
      <c r="N11" s="74">
        <v>4</v>
      </c>
      <c r="O11" s="226" t="s">
        <v>186</v>
      </c>
      <c r="P11" s="63"/>
      <c r="Q11" s="64">
        <f>IF(P11*15=0,"",P11*15)</f>
      </c>
      <c r="R11" s="63"/>
      <c r="S11" s="64">
        <f>IF(R11*15=0,"",R11*15)</f>
      </c>
      <c r="T11" s="65"/>
      <c r="U11" s="69"/>
      <c r="V11" s="67"/>
      <c r="W11" s="64">
        <f>IF(V11*15=0,"",V11*15)</f>
      </c>
      <c r="X11" s="63"/>
      <c r="Y11" s="64">
        <f>IF(X11*15=0,"",X11*15)</f>
      </c>
      <c r="Z11" s="65"/>
      <c r="AA11" s="70"/>
      <c r="AB11" s="67"/>
      <c r="AC11" s="64">
        <f>IF(AB11*15=0,"",AB11*15)</f>
      </c>
      <c r="AD11" s="65"/>
      <c r="AE11" s="64">
        <f>IF(AD11*15=0,"",AD11*15)</f>
      </c>
      <c r="AF11" s="65"/>
      <c r="AG11" s="68"/>
      <c r="AH11" s="63"/>
      <c r="AI11" s="64">
        <f>IF(AH11*15=0,"",AH11*15)</f>
      </c>
      <c r="AJ11" s="63"/>
      <c r="AK11" s="64">
        <f>IF(AJ11*15=0,"",AJ11*15)</f>
      </c>
      <c r="AL11" s="65"/>
      <c r="AM11" s="71"/>
      <c r="AN11" s="72">
        <f>IF(D11+J11+P11+V11+AB11+AH11=0,"",D11+J11+P11+V11+AB11+AH11)</f>
        <v>2</v>
      </c>
      <c r="AO11" s="64">
        <f>IF((D11+J11+P11+V11+AB11+AH11)*14=0,"",(D11+J11+P11+V11+AB11+AH11)*14)</f>
        <v>28</v>
      </c>
      <c r="AP11" s="73">
        <f>IF(F11+L11+R11+X11+AD11+AJ11=0,"",F11+L11+R11+X11+AD11+AJ11)</f>
        <v>2</v>
      </c>
      <c r="AQ11" s="64">
        <f>IF((F11+L11+R11+X11+AD11+AJ11)*14=0,"",(F11+L11+R11+X11+AD11+AJ11)*14)</f>
        <v>28</v>
      </c>
      <c r="AR11" s="73">
        <f>IF(H11+N11+T11+Z11+AF11+AL11=0,"",H11+N11+T11+Z11+AF11+AL11)</f>
        <v>4</v>
      </c>
      <c r="AS11" s="360"/>
      <c r="AT11" s="353" t="s">
        <v>159</v>
      </c>
      <c r="AU11" s="308" t="s">
        <v>159</v>
      </c>
    </row>
    <row r="12" spans="1:47" ht="15.75" customHeight="1">
      <c r="A12" s="342" t="s">
        <v>132</v>
      </c>
      <c r="B12" s="215" t="s">
        <v>39</v>
      </c>
      <c r="C12" s="386" t="s">
        <v>92</v>
      </c>
      <c r="D12" s="232"/>
      <c r="E12" s="64"/>
      <c r="F12" s="74"/>
      <c r="G12" s="64"/>
      <c r="H12" s="75"/>
      <c r="I12" s="226"/>
      <c r="J12" s="76">
        <v>2</v>
      </c>
      <c r="K12" s="64">
        <f>IF(J12*14=0,"",J12*14)</f>
        <v>28</v>
      </c>
      <c r="L12" s="74">
        <v>2</v>
      </c>
      <c r="M12" s="64">
        <f>IF(L12*14=0,"",L12*14)</f>
        <v>28</v>
      </c>
      <c r="N12" s="74">
        <v>4</v>
      </c>
      <c r="O12" s="89" t="s">
        <v>57</v>
      </c>
      <c r="P12" s="74"/>
      <c r="Q12" s="64">
        <f>IF(P12*15=0,"",P12*15)</f>
      </c>
      <c r="R12" s="74"/>
      <c r="S12" s="64">
        <f>IF(R12*15=0,"",R12*15)</f>
      </c>
      <c r="T12" s="75"/>
      <c r="U12" s="69"/>
      <c r="V12" s="76"/>
      <c r="W12" s="64">
        <f>IF(V12*15=0,"",V12*15)</f>
      </c>
      <c r="X12" s="74"/>
      <c r="Y12" s="64">
        <f>IF(X12*15=0,"",X12*15)</f>
      </c>
      <c r="Z12" s="75"/>
      <c r="AA12" s="70"/>
      <c r="AB12" s="76"/>
      <c r="AC12" s="64">
        <f>IF(AB12*15=0,"",AB12*15)</f>
      </c>
      <c r="AD12" s="77"/>
      <c r="AE12" s="64">
        <f>IF(AD12*15=0,"",AD12*15)</f>
      </c>
      <c r="AF12" s="75"/>
      <c r="AG12" s="68"/>
      <c r="AH12" s="74"/>
      <c r="AI12" s="64">
        <f>IF(AH12*15=0,"",AH12*15)</f>
      </c>
      <c r="AJ12" s="74"/>
      <c r="AK12" s="64">
        <f>IF(AJ12*15=0,"",AJ12*15)</f>
      </c>
      <c r="AL12" s="75"/>
      <c r="AM12" s="71"/>
      <c r="AN12" s="72">
        <f>IF(D12+J12+P12+V12+AB12+AH12=0,"",D12+J12+P12+V12+AB12+AH12)</f>
        <v>2</v>
      </c>
      <c r="AO12" s="64">
        <f>IF((D12+J12+P12+V12+AB12+AH12)*14=0,"",(D12+J12+P12+V12+AB12+AH12)*14)</f>
        <v>28</v>
      </c>
      <c r="AP12" s="73">
        <f>IF(F12+L12+R12+X12+AD12+AJ12=0,"",F12+L12+R12+X12+AD12+AJ12)</f>
        <v>2</v>
      </c>
      <c r="AQ12" s="64">
        <f>IF((F12+L12+R12+X12+AD12+AJ12)*14=0,"",(F12+L12+R12+X12+AD12+AJ12)*14)</f>
        <v>28</v>
      </c>
      <c r="AR12" s="73">
        <f>IF(H12+N12+T12+Z12+AF12+AL12=0,"",H12+N12+T12+Z12+AF12+AL12)</f>
        <v>4</v>
      </c>
      <c r="AS12" s="360"/>
      <c r="AT12" s="353" t="s">
        <v>160</v>
      </c>
      <c r="AU12" s="308" t="s">
        <v>160</v>
      </c>
    </row>
    <row r="13" spans="1:47" ht="15.75" customHeight="1">
      <c r="A13" s="342" t="s">
        <v>108</v>
      </c>
      <c r="B13" s="215" t="s">
        <v>39</v>
      </c>
      <c r="C13" s="386" t="s">
        <v>93</v>
      </c>
      <c r="D13" s="232"/>
      <c r="E13" s="64"/>
      <c r="F13" s="74"/>
      <c r="G13" s="64"/>
      <c r="H13" s="75"/>
      <c r="I13" s="226"/>
      <c r="J13" s="76">
        <v>2</v>
      </c>
      <c r="K13" s="64">
        <f>IF(J13*14=0,"",J13*14)</f>
        <v>28</v>
      </c>
      <c r="L13" s="74">
        <v>2</v>
      </c>
      <c r="M13" s="64">
        <f>IF(L13*14=0,"",L13*14)</f>
        <v>28</v>
      </c>
      <c r="N13" s="74">
        <v>4</v>
      </c>
      <c r="O13" s="89" t="s">
        <v>57</v>
      </c>
      <c r="P13" s="74"/>
      <c r="Q13" s="64">
        <f>IF(P13*15=0,"",P13*15)</f>
      </c>
      <c r="R13" s="74"/>
      <c r="S13" s="64">
        <f>IF(R13*15=0,"",R13*15)</f>
      </c>
      <c r="T13" s="75"/>
      <c r="U13" s="69"/>
      <c r="V13" s="76"/>
      <c r="W13" s="64">
        <f>IF(V13*15=0,"",V13*15)</f>
      </c>
      <c r="X13" s="74"/>
      <c r="Y13" s="64">
        <f>IF(X13*15=0,"",X13*15)</f>
      </c>
      <c r="Z13" s="75"/>
      <c r="AA13" s="70"/>
      <c r="AB13" s="76"/>
      <c r="AC13" s="64">
        <f>IF(AB13*15=0,"",AB13*15)</f>
      </c>
      <c r="AD13" s="77"/>
      <c r="AE13" s="64">
        <f>IF(AD13*15=0,"",AD13*15)</f>
      </c>
      <c r="AF13" s="75"/>
      <c r="AG13" s="68"/>
      <c r="AH13" s="74"/>
      <c r="AI13" s="64">
        <f>IF(AH13*15=0,"",AH13*15)</f>
      </c>
      <c r="AJ13" s="74"/>
      <c r="AK13" s="64">
        <f>IF(AJ13*15=0,"",AJ13*15)</f>
      </c>
      <c r="AL13" s="75"/>
      <c r="AM13" s="71"/>
      <c r="AN13" s="72">
        <f>IF(D13+J13+P13+V13+AB13+AH13=0,"",D13+J13+P13+V13+AB13+AH13)</f>
        <v>2</v>
      </c>
      <c r="AO13" s="64">
        <f>IF((D13+J13+P13+V13+AB13+AH13)*14=0,"",(D13+J13+P13+V13+AB13+AH13)*14)</f>
        <v>28</v>
      </c>
      <c r="AP13" s="73">
        <f>IF(F13+L13+R13+X13+AD13+AJ13=0,"",F13+L13+R13+X13+AD13+AJ13)</f>
        <v>2</v>
      </c>
      <c r="AQ13" s="64">
        <f>IF((F13+L13+R13+X13+AD13+AJ13)*14=0,"",(F13+L13+R13+X13+AD13+AJ13)*14)</f>
        <v>28</v>
      </c>
      <c r="AR13" s="73">
        <f>IF(H13+N13+T13+Z13+AF13+AL13=0,"",H13+N13+T13+Z13+AF13+AL13)</f>
        <v>4</v>
      </c>
      <c r="AS13" s="360"/>
      <c r="AT13" s="353" t="s">
        <v>74</v>
      </c>
      <c r="AU13" s="308" t="s">
        <v>74</v>
      </c>
    </row>
    <row r="14" spans="1:47" ht="15.75" customHeight="1">
      <c r="A14" s="342" t="s">
        <v>133</v>
      </c>
      <c r="B14" s="215" t="s">
        <v>39</v>
      </c>
      <c r="C14" s="207" t="s">
        <v>94</v>
      </c>
      <c r="D14" s="232"/>
      <c r="E14" s="64"/>
      <c r="F14" s="74"/>
      <c r="G14" s="64"/>
      <c r="H14" s="75"/>
      <c r="I14" s="226"/>
      <c r="J14" s="76">
        <v>2</v>
      </c>
      <c r="K14" s="64">
        <f>IF(J14*14=0,"",J14*14)</f>
        <v>28</v>
      </c>
      <c r="L14" s="74">
        <v>2</v>
      </c>
      <c r="M14" s="64">
        <f>IF(L14*14=0,"",L14*14)</f>
        <v>28</v>
      </c>
      <c r="N14" s="74">
        <v>4</v>
      </c>
      <c r="O14" s="89" t="s">
        <v>57</v>
      </c>
      <c r="P14" s="74"/>
      <c r="Q14" s="64">
        <f>IF(P14*15=0,"",P14*15)</f>
      </c>
      <c r="R14" s="74"/>
      <c r="S14" s="64">
        <f>IF(R14*15=0,"",R14*15)</f>
      </c>
      <c r="T14" s="75"/>
      <c r="U14" s="69"/>
      <c r="V14" s="76"/>
      <c r="W14" s="64">
        <f>IF(V14*15=0,"",V14*15)</f>
      </c>
      <c r="X14" s="74"/>
      <c r="Y14" s="64">
        <f>IF(X14*15=0,"",X14*15)</f>
      </c>
      <c r="Z14" s="75"/>
      <c r="AA14" s="70"/>
      <c r="AB14" s="76"/>
      <c r="AC14" s="64">
        <f>IF(AB14*15=0,"",AB14*15)</f>
      </c>
      <c r="AD14" s="77"/>
      <c r="AE14" s="64">
        <f>IF(AD14*15=0,"",AD14*15)</f>
      </c>
      <c r="AF14" s="75"/>
      <c r="AG14" s="68"/>
      <c r="AH14" s="74"/>
      <c r="AI14" s="64">
        <f>IF(AH14*15=0,"",AH14*15)</f>
      </c>
      <c r="AJ14" s="74"/>
      <c r="AK14" s="64">
        <f>IF(AJ14*15=0,"",AJ14*15)</f>
      </c>
      <c r="AL14" s="75"/>
      <c r="AM14" s="71"/>
      <c r="AN14" s="72">
        <f>IF(D14+J14+P14+V14+AB14+AH14=0,"",D14+J14+P14+V14+AB14+AH14)</f>
        <v>2</v>
      </c>
      <c r="AO14" s="64">
        <f>IF((D14+J14+P14+V14+AB14+AH14)*14=0,"",(D14+J14+P14+V14+AB14+AH14)*14)</f>
        <v>28</v>
      </c>
      <c r="AP14" s="73">
        <f>IF(F14+L14+R14+X14+AD14+AJ14=0,"",F14+L14+R14+X14+AD14+AJ14)</f>
        <v>2</v>
      </c>
      <c r="AQ14" s="64">
        <f>IF((F14+L14+R14+X14+AD14+AJ14)*14=0,"",(F14+L14+R14+X14+AD14+AJ14)*14)</f>
        <v>28</v>
      </c>
      <c r="AR14" s="73">
        <f>IF(H14+N14+T14+Z14+AF14+AL14=0,"",H14+N14+T14+Z14+AF14+AL14)</f>
        <v>4</v>
      </c>
      <c r="AS14" s="360"/>
      <c r="AT14" s="353" t="s">
        <v>161</v>
      </c>
      <c r="AU14" s="308" t="s">
        <v>161</v>
      </c>
    </row>
    <row r="15" spans="1:47" ht="15.75" customHeight="1">
      <c r="A15" s="342" t="s">
        <v>177</v>
      </c>
      <c r="B15" s="129" t="s">
        <v>39</v>
      </c>
      <c r="C15" s="123" t="s">
        <v>69</v>
      </c>
      <c r="D15" s="232"/>
      <c r="E15" s="64"/>
      <c r="F15" s="74"/>
      <c r="G15" s="64"/>
      <c r="H15" s="75"/>
      <c r="I15" s="226"/>
      <c r="J15" s="214">
        <v>1</v>
      </c>
      <c r="K15" s="64">
        <f>IF(J15*14=0,"",J15*14)</f>
        <v>14</v>
      </c>
      <c r="L15" s="78">
        <v>1</v>
      </c>
      <c r="M15" s="64">
        <v>28</v>
      </c>
      <c r="N15" s="78">
        <v>4</v>
      </c>
      <c r="O15" s="318" t="s">
        <v>16</v>
      </c>
      <c r="P15" s="74"/>
      <c r="Q15" s="64">
        <f>IF(P15*15=0,"",P15*15)</f>
      </c>
      <c r="R15" s="74"/>
      <c r="S15" s="64">
        <f>IF(R15*15=0,"",R15*15)</f>
      </c>
      <c r="T15" s="75"/>
      <c r="U15" s="69"/>
      <c r="V15" s="76"/>
      <c r="W15" s="64">
        <f>IF(V15*15=0,"",V15*15)</f>
      </c>
      <c r="X15" s="74"/>
      <c r="Y15" s="64">
        <f>IF(X15*15=0,"",X15*15)</f>
      </c>
      <c r="Z15" s="75"/>
      <c r="AA15" s="70"/>
      <c r="AB15" s="76"/>
      <c r="AC15" s="64">
        <f>IF(AB15*15=0,"",AB15*15)</f>
      </c>
      <c r="AD15" s="77"/>
      <c r="AE15" s="64">
        <f>IF(AD15*15=0,"",AD15*15)</f>
      </c>
      <c r="AF15" s="75"/>
      <c r="AG15" s="68"/>
      <c r="AH15" s="74"/>
      <c r="AI15" s="64">
        <f>IF(AH15*15=0,"",AH15*15)</f>
      </c>
      <c r="AJ15" s="74"/>
      <c r="AK15" s="64">
        <f>IF(AJ15*15=0,"",AJ15*15)</f>
      </c>
      <c r="AL15" s="75"/>
      <c r="AM15" s="71"/>
      <c r="AN15" s="72">
        <f>IF(D15+J15+P15+V15+AB15+AH15=0,"",D15+J15+P15+V15+AB15+AH15)</f>
        <v>1</v>
      </c>
      <c r="AO15" s="64">
        <f>IF((D15+J15+P15+V15+AB15+AH15)*14=0,"",(D15+J15+P15+V15+AB15+AH15)*14)</f>
        <v>14</v>
      </c>
      <c r="AP15" s="73">
        <f>IF(F15+L15+R15+X15+AD15+AJ15=0,"",F15+L15+R15+X15+AD15+AJ15)</f>
        <v>1</v>
      </c>
      <c r="AQ15" s="64">
        <f>IF((F15+L15+R15+X15+AD15+AJ15)*14=0,"",(F15+L15+R15+X15+AD15+AJ15)*14)</f>
        <v>14</v>
      </c>
      <c r="AR15" s="73">
        <f>IF(H15+N15+T15+Z15+AF15+AL15=0,"",H15+N15+T15+Z15+AF15+AL15)</f>
        <v>4</v>
      </c>
      <c r="AS15" s="360"/>
      <c r="AT15" s="353" t="s">
        <v>158</v>
      </c>
      <c r="AU15" s="308" t="s">
        <v>158</v>
      </c>
    </row>
    <row r="16" spans="1:47" s="3" customFormat="1" ht="15.75" customHeight="1" thickBot="1">
      <c r="A16" s="343"/>
      <c r="B16" s="125"/>
      <c r="C16" s="213" t="s">
        <v>130</v>
      </c>
      <c r="D16" s="87">
        <f>SUM(D11:D15)</f>
        <v>0</v>
      </c>
      <c r="E16" s="87">
        <f aca="true" t="shared" si="0" ref="E16:AR16">SUM(E11:E15)</f>
        <v>0</v>
      </c>
      <c r="F16" s="87">
        <f t="shared" si="0"/>
        <v>0</v>
      </c>
      <c r="G16" s="87">
        <f t="shared" si="0"/>
        <v>0</v>
      </c>
      <c r="H16" s="87">
        <f t="shared" si="0"/>
        <v>0</v>
      </c>
      <c r="I16" s="87"/>
      <c r="J16" s="87">
        <f t="shared" si="0"/>
        <v>9</v>
      </c>
      <c r="K16" s="87">
        <f t="shared" si="0"/>
        <v>126</v>
      </c>
      <c r="L16" s="87">
        <f t="shared" si="0"/>
        <v>9</v>
      </c>
      <c r="M16" s="87">
        <f t="shared" si="0"/>
        <v>140</v>
      </c>
      <c r="N16" s="87">
        <f t="shared" si="0"/>
        <v>20</v>
      </c>
      <c r="O16" s="87"/>
      <c r="P16" s="87">
        <f t="shared" si="0"/>
        <v>0</v>
      </c>
      <c r="Q16" s="87">
        <f t="shared" si="0"/>
        <v>0</v>
      </c>
      <c r="R16" s="87">
        <f t="shared" si="0"/>
        <v>0</v>
      </c>
      <c r="S16" s="87">
        <f t="shared" si="0"/>
        <v>0</v>
      </c>
      <c r="T16" s="87">
        <f t="shared" si="0"/>
        <v>0</v>
      </c>
      <c r="U16" s="87">
        <f t="shared" si="0"/>
        <v>0</v>
      </c>
      <c r="V16" s="87">
        <f t="shared" si="0"/>
        <v>0</v>
      </c>
      <c r="W16" s="87">
        <f t="shared" si="0"/>
        <v>0</v>
      </c>
      <c r="X16" s="87">
        <f t="shared" si="0"/>
        <v>0</v>
      </c>
      <c r="Y16" s="87">
        <f t="shared" si="0"/>
        <v>0</v>
      </c>
      <c r="Z16" s="87">
        <f t="shared" si="0"/>
        <v>0</v>
      </c>
      <c r="AA16" s="87">
        <f t="shared" si="0"/>
        <v>0</v>
      </c>
      <c r="AB16" s="87">
        <f t="shared" si="0"/>
        <v>0</v>
      </c>
      <c r="AC16" s="87">
        <f t="shared" si="0"/>
        <v>0</v>
      </c>
      <c r="AD16" s="87">
        <f t="shared" si="0"/>
        <v>0</v>
      </c>
      <c r="AE16" s="87">
        <f t="shared" si="0"/>
        <v>0</v>
      </c>
      <c r="AF16" s="87">
        <f t="shared" si="0"/>
        <v>0</v>
      </c>
      <c r="AG16" s="87">
        <f t="shared" si="0"/>
        <v>0</v>
      </c>
      <c r="AH16" s="87">
        <f t="shared" si="0"/>
        <v>0</v>
      </c>
      <c r="AI16" s="87">
        <f t="shared" si="0"/>
        <v>0</v>
      </c>
      <c r="AJ16" s="87">
        <f t="shared" si="0"/>
        <v>0</v>
      </c>
      <c r="AK16" s="87">
        <f t="shared" si="0"/>
        <v>0</v>
      </c>
      <c r="AL16" s="87">
        <f t="shared" si="0"/>
        <v>0</v>
      </c>
      <c r="AM16" s="87">
        <f t="shared" si="0"/>
        <v>0</v>
      </c>
      <c r="AN16" s="87">
        <f t="shared" si="0"/>
        <v>9</v>
      </c>
      <c r="AO16" s="87">
        <f t="shared" si="0"/>
        <v>126</v>
      </c>
      <c r="AP16" s="87">
        <f t="shared" si="0"/>
        <v>9</v>
      </c>
      <c r="AQ16" s="87">
        <f t="shared" si="0"/>
        <v>126</v>
      </c>
      <c r="AR16" s="87">
        <f t="shared" si="0"/>
        <v>20</v>
      </c>
      <c r="AS16" s="361"/>
      <c r="AT16" s="352"/>
      <c r="AU16" s="306"/>
    </row>
    <row r="17" spans="1:47" s="53" customFormat="1" ht="21.75" customHeight="1" thickBot="1">
      <c r="A17" s="344"/>
      <c r="B17" s="127"/>
      <c r="C17" s="94" t="s">
        <v>17</v>
      </c>
      <c r="D17" s="95">
        <f>D9+D16</f>
        <v>17</v>
      </c>
      <c r="E17" s="95">
        <f aca="true" t="shared" si="1" ref="E17:AR17">E9+E16</f>
        <v>238</v>
      </c>
      <c r="F17" s="95">
        <f t="shared" si="1"/>
        <v>15</v>
      </c>
      <c r="G17" s="95">
        <f t="shared" si="1"/>
        <v>210</v>
      </c>
      <c r="H17" s="95">
        <f t="shared" si="1"/>
        <v>30</v>
      </c>
      <c r="I17" s="95"/>
      <c r="J17" s="95">
        <f t="shared" si="1"/>
        <v>11</v>
      </c>
      <c r="K17" s="95">
        <f t="shared" si="1"/>
        <v>154</v>
      </c>
      <c r="L17" s="95">
        <f t="shared" si="1"/>
        <v>15</v>
      </c>
      <c r="M17" s="95">
        <f t="shared" si="1"/>
        <v>224</v>
      </c>
      <c r="N17" s="95">
        <f t="shared" si="1"/>
        <v>30</v>
      </c>
      <c r="O17" s="95"/>
      <c r="P17" s="95" t="e">
        <f t="shared" si="1"/>
        <v>#VALUE!</v>
      </c>
      <c r="Q17" s="95" t="e">
        <f t="shared" si="1"/>
        <v>#VALUE!</v>
      </c>
      <c r="R17" s="95" t="e">
        <f t="shared" si="1"/>
        <v>#VALUE!</v>
      </c>
      <c r="S17" s="95" t="e">
        <f t="shared" si="1"/>
        <v>#VALUE!</v>
      </c>
      <c r="T17" s="95" t="e">
        <f t="shared" si="1"/>
        <v>#VALUE!</v>
      </c>
      <c r="U17" s="95" t="e">
        <f t="shared" si="1"/>
        <v>#VALUE!</v>
      </c>
      <c r="V17" s="95" t="e">
        <f t="shared" si="1"/>
        <v>#VALUE!</v>
      </c>
      <c r="W17" s="95" t="e">
        <f t="shared" si="1"/>
        <v>#VALUE!</v>
      </c>
      <c r="X17" s="95" t="e">
        <f t="shared" si="1"/>
        <v>#VALUE!</v>
      </c>
      <c r="Y17" s="95" t="e">
        <f t="shared" si="1"/>
        <v>#VALUE!</v>
      </c>
      <c r="Z17" s="95" t="e">
        <f t="shared" si="1"/>
        <v>#VALUE!</v>
      </c>
      <c r="AA17" s="95" t="e">
        <f t="shared" si="1"/>
        <v>#VALUE!</v>
      </c>
      <c r="AB17" s="95" t="e">
        <f t="shared" si="1"/>
        <v>#VALUE!</v>
      </c>
      <c r="AC17" s="95" t="e">
        <f t="shared" si="1"/>
        <v>#VALUE!</v>
      </c>
      <c r="AD17" s="95" t="e">
        <f t="shared" si="1"/>
        <v>#VALUE!</v>
      </c>
      <c r="AE17" s="95" t="e">
        <f t="shared" si="1"/>
        <v>#VALUE!</v>
      </c>
      <c r="AF17" s="95" t="e">
        <f t="shared" si="1"/>
        <v>#VALUE!</v>
      </c>
      <c r="AG17" s="95" t="e">
        <f t="shared" si="1"/>
        <v>#VALUE!</v>
      </c>
      <c r="AH17" s="95" t="e">
        <f t="shared" si="1"/>
        <v>#VALUE!</v>
      </c>
      <c r="AI17" s="95" t="e">
        <f t="shared" si="1"/>
        <v>#VALUE!</v>
      </c>
      <c r="AJ17" s="95" t="e">
        <f t="shared" si="1"/>
        <v>#VALUE!</v>
      </c>
      <c r="AK17" s="95" t="e">
        <f t="shared" si="1"/>
        <v>#VALUE!</v>
      </c>
      <c r="AL17" s="95" t="e">
        <f t="shared" si="1"/>
        <v>#VALUE!</v>
      </c>
      <c r="AM17" s="95" t="e">
        <f t="shared" si="1"/>
        <v>#VALUE!</v>
      </c>
      <c r="AN17" s="95">
        <f t="shared" si="1"/>
        <v>28</v>
      </c>
      <c r="AO17" s="95">
        <f t="shared" si="1"/>
        <v>392</v>
      </c>
      <c r="AP17" s="95">
        <f t="shared" si="1"/>
        <v>28</v>
      </c>
      <c r="AQ17" s="95">
        <f t="shared" si="1"/>
        <v>420</v>
      </c>
      <c r="AR17" s="95">
        <f t="shared" si="1"/>
        <v>60</v>
      </c>
      <c r="AS17" s="362"/>
      <c r="AT17" s="355"/>
      <c r="AU17" s="309"/>
    </row>
    <row r="18" spans="1:47" ht="15.75" customHeight="1">
      <c r="A18" s="345"/>
      <c r="B18" s="126"/>
      <c r="C18" s="180" t="s">
        <v>18</v>
      </c>
      <c r="D18" s="396"/>
      <c r="E18" s="396"/>
      <c r="F18" s="396"/>
      <c r="G18" s="396"/>
      <c r="H18" s="396"/>
      <c r="I18" s="396"/>
      <c r="J18" s="396"/>
      <c r="K18" s="396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396"/>
      <c r="Z18" s="396"/>
      <c r="AA18" s="396"/>
      <c r="AB18" s="396"/>
      <c r="AC18" s="396"/>
      <c r="AD18" s="396"/>
      <c r="AE18" s="396"/>
      <c r="AF18" s="396"/>
      <c r="AG18" s="396"/>
      <c r="AH18" s="396"/>
      <c r="AI18" s="396"/>
      <c r="AJ18" s="396"/>
      <c r="AK18" s="396"/>
      <c r="AL18" s="396"/>
      <c r="AM18" s="396"/>
      <c r="AN18" s="99"/>
      <c r="AO18" s="100"/>
      <c r="AP18" s="100"/>
      <c r="AQ18" s="100"/>
      <c r="AR18" s="100"/>
      <c r="AS18" s="363"/>
      <c r="AT18" s="353"/>
      <c r="AU18" s="308"/>
    </row>
    <row r="19" spans="1:47" ht="15.75" customHeight="1">
      <c r="A19" s="342"/>
      <c r="B19" s="190" t="s">
        <v>39</v>
      </c>
      <c r="C19" s="216" t="s">
        <v>134</v>
      </c>
      <c r="D19" s="102"/>
      <c r="E19" s="64">
        <f>IF(D19*15=0,"",D19*15)</f>
      </c>
      <c r="F19" s="103"/>
      <c r="G19" s="64"/>
      <c r="H19" s="104"/>
      <c r="I19" s="101"/>
      <c r="J19" s="102"/>
      <c r="K19" s="64">
        <f>IF(J19*15=0,"",J19*15)</f>
      </c>
      <c r="L19" s="103"/>
      <c r="M19" s="64">
        <f>IF(L19*15=0,"",L19*15)</f>
      </c>
      <c r="N19" s="104"/>
      <c r="O19" s="101"/>
      <c r="P19" s="102"/>
      <c r="Q19" s="64">
        <f>IF(P19*15=0,"",P19*15)</f>
      </c>
      <c r="R19" s="103"/>
      <c r="S19" s="64">
        <f>IF(R19*15=0,"",R19*15)</f>
      </c>
      <c r="T19" s="104" t="s">
        <v>19</v>
      </c>
      <c r="U19" s="105"/>
      <c r="V19" s="102"/>
      <c r="W19" s="64">
        <f>IF(V19*15=0,"",V19*15)</f>
      </c>
      <c r="X19" s="103"/>
      <c r="Y19" s="64">
        <f>IF(X19*15=0,"",X19*15)</f>
      </c>
      <c r="Z19" s="104" t="s">
        <v>19</v>
      </c>
      <c r="AA19" s="105"/>
      <c r="AB19" s="102"/>
      <c r="AC19" s="64">
        <f>IF(AB19*15=0,"",AB19*15)</f>
      </c>
      <c r="AD19" s="103"/>
      <c r="AE19" s="64">
        <f>IF(AD19*15=0,"",AD19*15)</f>
      </c>
      <c r="AF19" s="104" t="s">
        <v>19</v>
      </c>
      <c r="AG19" s="105"/>
      <c r="AH19" s="102"/>
      <c r="AI19" s="64">
        <f>IF(AH19*15=0,"",AH19*15)</f>
      </c>
      <c r="AJ19" s="103"/>
      <c r="AK19" s="64">
        <f>IF(AJ19*15=0,"",AJ19*15)</f>
      </c>
      <c r="AL19" s="104" t="s">
        <v>19</v>
      </c>
      <c r="AM19" s="106"/>
      <c r="AN19" s="72">
        <f>IF(D19+J19+P19+V19+AB19+AH19=0,"",D19+J19+P19+V19+AB19+AH19)</f>
      </c>
      <c r="AO19" s="64">
        <f>IF((D19+J19+P19+V19+AB19+AH19)*15=0,"",(D19+J19+P19+V19+AB19+AH19)*15)</f>
      </c>
      <c r="AP19" s="73">
        <f>IF(F19+L19+R19+X19+AD19+AJ19=0,"",F19+L19+R19+X19+AD19+AJ19)</f>
      </c>
      <c r="AQ19" s="64">
        <f>IF((F19+L19+R19+X19+AD19+AJ19)*15=0,"",(F19+L19+R19+X19+AD19+AJ19)*15)</f>
      </c>
      <c r="AR19" s="104" t="s">
        <v>19</v>
      </c>
      <c r="AS19" s="360">
        <f>IF(D19+F19+J19+L19+P19+R19+V19+X19+AB19+AD19+AH19+AJ19=0,"",D19+F19+J19+L19+P19+R19+V19+X19+AB19+AD19+AH19+AJ19)</f>
      </c>
      <c r="AT19" s="353"/>
      <c r="AU19" s="308"/>
    </row>
    <row r="20" spans="1:47" ht="15.75" customHeight="1">
      <c r="A20" s="342"/>
      <c r="B20" s="190" t="s">
        <v>16</v>
      </c>
      <c r="C20" s="216" t="s">
        <v>135</v>
      </c>
      <c r="D20" s="102"/>
      <c r="E20" s="64"/>
      <c r="F20" s="103"/>
      <c r="G20" s="64"/>
      <c r="H20" s="104"/>
      <c r="I20" s="117"/>
      <c r="J20" s="102"/>
      <c r="K20" s="64"/>
      <c r="L20" s="103"/>
      <c r="M20" s="64"/>
      <c r="N20" s="104"/>
      <c r="O20" s="117"/>
      <c r="P20" s="102"/>
      <c r="Q20" s="64"/>
      <c r="R20" s="103"/>
      <c r="S20" s="64"/>
      <c r="T20" s="104"/>
      <c r="U20" s="105"/>
      <c r="V20" s="102"/>
      <c r="W20" s="64"/>
      <c r="X20" s="103"/>
      <c r="Y20" s="64"/>
      <c r="Z20" s="104"/>
      <c r="AA20" s="105"/>
      <c r="AB20" s="102"/>
      <c r="AC20" s="64"/>
      <c r="AD20" s="103"/>
      <c r="AE20" s="64"/>
      <c r="AF20" s="104"/>
      <c r="AG20" s="105"/>
      <c r="AH20" s="102"/>
      <c r="AI20" s="64"/>
      <c r="AJ20" s="103"/>
      <c r="AK20" s="64"/>
      <c r="AL20" s="104"/>
      <c r="AM20" s="106"/>
      <c r="AN20" s="72"/>
      <c r="AO20" s="64"/>
      <c r="AP20" s="73"/>
      <c r="AQ20" s="64"/>
      <c r="AR20" s="104"/>
      <c r="AS20" s="360"/>
      <c r="AT20" s="353"/>
      <c r="AU20" s="308"/>
    </row>
    <row r="21" spans="1:47" ht="15.75" customHeight="1" thickBot="1">
      <c r="A21" s="342"/>
      <c r="B21" s="190" t="s">
        <v>16</v>
      </c>
      <c r="C21" s="216" t="s">
        <v>136</v>
      </c>
      <c r="D21" s="102"/>
      <c r="E21" s="64"/>
      <c r="F21" s="103"/>
      <c r="G21" s="64"/>
      <c r="H21" s="104"/>
      <c r="I21" s="117"/>
      <c r="J21" s="102"/>
      <c r="K21" s="64"/>
      <c r="L21" s="103"/>
      <c r="M21" s="64"/>
      <c r="N21" s="104"/>
      <c r="O21" s="117"/>
      <c r="P21" s="102"/>
      <c r="Q21" s="64"/>
      <c r="R21" s="103"/>
      <c r="S21" s="64"/>
      <c r="T21" s="104"/>
      <c r="U21" s="105"/>
      <c r="V21" s="102"/>
      <c r="W21" s="64"/>
      <c r="X21" s="103"/>
      <c r="Y21" s="64"/>
      <c r="Z21" s="104"/>
      <c r="AA21" s="105"/>
      <c r="AB21" s="102"/>
      <c r="AC21" s="64"/>
      <c r="AD21" s="103"/>
      <c r="AE21" s="64"/>
      <c r="AF21" s="104"/>
      <c r="AG21" s="105"/>
      <c r="AH21" s="102"/>
      <c r="AI21" s="64"/>
      <c r="AJ21" s="103"/>
      <c r="AK21" s="64"/>
      <c r="AL21" s="104"/>
      <c r="AM21" s="106"/>
      <c r="AN21" s="72"/>
      <c r="AO21" s="64"/>
      <c r="AP21" s="73">
        <f>IF(F21+L21+R21+X21+AD21+AJ21=0,"",F21+L21+R21+X21+AD21+AJ21)</f>
      </c>
      <c r="AQ21" s="64">
        <f>IF((F21+L21+R21+X21+AD21+AJ21)*15=0,"",(F21+L21+R21+X21+AD21+AJ21)*15)</f>
      </c>
      <c r="AR21" s="104" t="s">
        <v>19</v>
      </c>
      <c r="AS21" s="360">
        <f>IF(D21+F21+J21+L21+P21+R21+V21+X21+AB21+AD21+AH21+AJ21=0,"",D21+F21+J21+L21+P21+R21+V21+X21+AB21+AD21+AH21+AJ21)</f>
      </c>
      <c r="AT21" s="353"/>
      <c r="AU21" s="308"/>
    </row>
    <row r="22" spans="1:47" ht="15.75" customHeight="1" thickBot="1">
      <c r="A22" s="346"/>
      <c r="B22" s="108"/>
      <c r="C22" s="109" t="s">
        <v>20</v>
      </c>
      <c r="D22" s="110">
        <f>SUM(D19:D21)</f>
        <v>0</v>
      </c>
      <c r="E22" s="110">
        <f aca="true" t="shared" si="2" ref="E22:AR22">SUM(E19:E21)</f>
        <v>0</v>
      </c>
      <c r="F22" s="110">
        <f t="shared" si="2"/>
        <v>0</v>
      </c>
      <c r="G22" s="110">
        <f t="shared" si="2"/>
        <v>0</v>
      </c>
      <c r="H22" s="110">
        <f t="shared" si="2"/>
        <v>0</v>
      </c>
      <c r="I22" s="110"/>
      <c r="J22" s="110">
        <f t="shared" si="2"/>
        <v>0</v>
      </c>
      <c r="K22" s="110">
        <f t="shared" si="2"/>
        <v>0</v>
      </c>
      <c r="L22" s="110">
        <f t="shared" si="2"/>
        <v>0</v>
      </c>
      <c r="M22" s="110">
        <f t="shared" si="2"/>
        <v>0</v>
      </c>
      <c r="N22" s="110">
        <f t="shared" si="2"/>
        <v>0</v>
      </c>
      <c r="O22" s="110"/>
      <c r="P22" s="110">
        <f t="shared" si="2"/>
        <v>0</v>
      </c>
      <c r="Q22" s="110">
        <f t="shared" si="2"/>
        <v>0</v>
      </c>
      <c r="R22" s="110">
        <f t="shared" si="2"/>
        <v>0</v>
      </c>
      <c r="S22" s="110">
        <f t="shared" si="2"/>
        <v>0</v>
      </c>
      <c r="T22" s="110">
        <f t="shared" si="2"/>
        <v>0</v>
      </c>
      <c r="U22" s="110">
        <f t="shared" si="2"/>
        <v>0</v>
      </c>
      <c r="V22" s="110">
        <f t="shared" si="2"/>
        <v>0</v>
      </c>
      <c r="W22" s="110">
        <f t="shared" si="2"/>
        <v>0</v>
      </c>
      <c r="X22" s="110">
        <f t="shared" si="2"/>
        <v>0</v>
      </c>
      <c r="Y22" s="110">
        <f t="shared" si="2"/>
        <v>0</v>
      </c>
      <c r="Z22" s="110">
        <f t="shared" si="2"/>
        <v>0</v>
      </c>
      <c r="AA22" s="110">
        <f t="shared" si="2"/>
        <v>0</v>
      </c>
      <c r="AB22" s="110">
        <f t="shared" si="2"/>
        <v>0</v>
      </c>
      <c r="AC22" s="110">
        <f t="shared" si="2"/>
        <v>0</v>
      </c>
      <c r="AD22" s="110">
        <f t="shared" si="2"/>
        <v>0</v>
      </c>
      <c r="AE22" s="110">
        <f t="shared" si="2"/>
        <v>0</v>
      </c>
      <c r="AF22" s="110">
        <f t="shared" si="2"/>
        <v>0</v>
      </c>
      <c r="AG22" s="110">
        <f t="shared" si="2"/>
        <v>0</v>
      </c>
      <c r="AH22" s="110">
        <f t="shared" si="2"/>
        <v>0</v>
      </c>
      <c r="AI22" s="110">
        <f t="shared" si="2"/>
        <v>0</v>
      </c>
      <c r="AJ22" s="110">
        <f t="shared" si="2"/>
        <v>0</v>
      </c>
      <c r="AK22" s="110">
        <f t="shared" si="2"/>
        <v>0</v>
      </c>
      <c r="AL22" s="110">
        <f t="shared" si="2"/>
        <v>0</v>
      </c>
      <c r="AM22" s="110">
        <f t="shared" si="2"/>
        <v>0</v>
      </c>
      <c r="AN22" s="110">
        <f t="shared" si="2"/>
        <v>0</v>
      </c>
      <c r="AO22" s="110">
        <f t="shared" si="2"/>
        <v>0</v>
      </c>
      <c r="AP22" s="110">
        <f t="shared" si="2"/>
        <v>0</v>
      </c>
      <c r="AQ22" s="110">
        <f t="shared" si="2"/>
        <v>0</v>
      </c>
      <c r="AR22" s="110">
        <f t="shared" si="2"/>
        <v>0</v>
      </c>
      <c r="AS22" s="364"/>
      <c r="AT22" s="353"/>
      <c r="AU22" s="308"/>
    </row>
    <row r="23" spans="1:47" s="7" customFormat="1" ht="21.75" customHeight="1" thickBot="1">
      <c r="A23" s="347"/>
      <c r="B23" s="128"/>
      <c r="C23" s="114" t="s">
        <v>36</v>
      </c>
      <c r="D23" s="96">
        <f>SUM(D17,D22)</f>
        <v>17</v>
      </c>
      <c r="E23" s="96">
        <f>SUM(E17,E22)</f>
        <v>238</v>
      </c>
      <c r="F23" s="96">
        <f>SUM(F17,F22)</f>
        <v>15</v>
      </c>
      <c r="G23" s="96">
        <f>SUM(G17,G22)</f>
        <v>210</v>
      </c>
      <c r="H23" s="96">
        <f>SUM(H17,H22)</f>
        <v>30</v>
      </c>
      <c r="I23" s="96"/>
      <c r="J23" s="96">
        <f>SUM(J17,J22)</f>
        <v>11</v>
      </c>
      <c r="K23" s="96">
        <f>SUM(K17,K22)</f>
        <v>154</v>
      </c>
      <c r="L23" s="96">
        <f>SUM(L17,L22)</f>
        <v>15</v>
      </c>
      <c r="M23" s="96">
        <f>SUM(M17,M22)</f>
        <v>224</v>
      </c>
      <c r="N23" s="96">
        <f>SUM(N17,N22)</f>
        <v>30</v>
      </c>
      <c r="O23" s="96"/>
      <c r="P23" s="96" t="e">
        <f aca="true" t="shared" si="3" ref="P23:AM23">SUM(P9,P17,P22)</f>
        <v>#VALUE!</v>
      </c>
      <c r="Q23" s="96" t="e">
        <f t="shared" si="3"/>
        <v>#VALUE!</v>
      </c>
      <c r="R23" s="96" t="e">
        <f t="shared" si="3"/>
        <v>#VALUE!</v>
      </c>
      <c r="S23" s="96" t="e">
        <f t="shared" si="3"/>
        <v>#VALUE!</v>
      </c>
      <c r="T23" s="96" t="e">
        <f t="shared" si="3"/>
        <v>#VALUE!</v>
      </c>
      <c r="U23" s="96" t="e">
        <f t="shared" si="3"/>
        <v>#VALUE!</v>
      </c>
      <c r="V23" s="96" t="e">
        <f t="shared" si="3"/>
        <v>#VALUE!</v>
      </c>
      <c r="W23" s="96" t="e">
        <f t="shared" si="3"/>
        <v>#VALUE!</v>
      </c>
      <c r="X23" s="96" t="e">
        <f t="shared" si="3"/>
        <v>#VALUE!</v>
      </c>
      <c r="Y23" s="96" t="e">
        <f t="shared" si="3"/>
        <v>#VALUE!</v>
      </c>
      <c r="Z23" s="96" t="e">
        <f t="shared" si="3"/>
        <v>#VALUE!</v>
      </c>
      <c r="AA23" s="96" t="e">
        <f t="shared" si="3"/>
        <v>#VALUE!</v>
      </c>
      <c r="AB23" s="96" t="e">
        <f t="shared" si="3"/>
        <v>#VALUE!</v>
      </c>
      <c r="AC23" s="96" t="e">
        <f t="shared" si="3"/>
        <v>#VALUE!</v>
      </c>
      <c r="AD23" s="96" t="e">
        <f t="shared" si="3"/>
        <v>#VALUE!</v>
      </c>
      <c r="AE23" s="96" t="e">
        <f t="shared" si="3"/>
        <v>#VALUE!</v>
      </c>
      <c r="AF23" s="96" t="e">
        <f t="shared" si="3"/>
        <v>#VALUE!</v>
      </c>
      <c r="AG23" s="96" t="e">
        <f t="shared" si="3"/>
        <v>#VALUE!</v>
      </c>
      <c r="AH23" s="96" t="e">
        <f t="shared" si="3"/>
        <v>#VALUE!</v>
      </c>
      <c r="AI23" s="96" t="e">
        <f t="shared" si="3"/>
        <v>#VALUE!</v>
      </c>
      <c r="AJ23" s="96" t="e">
        <f t="shared" si="3"/>
        <v>#VALUE!</v>
      </c>
      <c r="AK23" s="96" t="e">
        <f t="shared" si="3"/>
        <v>#VALUE!</v>
      </c>
      <c r="AL23" s="96" t="e">
        <f t="shared" si="3"/>
        <v>#VALUE!</v>
      </c>
      <c r="AM23" s="96" t="e">
        <f t="shared" si="3"/>
        <v>#VALUE!</v>
      </c>
      <c r="AN23" s="96">
        <f>SUM(AN17,AN22)</f>
        <v>28</v>
      </c>
      <c r="AO23" s="96">
        <f>SUM(AO17,AO22)</f>
        <v>392</v>
      </c>
      <c r="AP23" s="96">
        <f>SUM(AP17,AP22)</f>
        <v>28</v>
      </c>
      <c r="AQ23" s="96">
        <f>SUM(AQ17,AQ22)</f>
        <v>420</v>
      </c>
      <c r="AR23" s="96">
        <f>SUM(AR17,AR22)</f>
        <v>60</v>
      </c>
      <c r="AS23" s="365"/>
      <c r="AT23" s="356"/>
      <c r="AU23" s="310"/>
    </row>
    <row r="24" spans="1:47" s="7" customFormat="1" ht="21.75" customHeight="1" hidden="1" thickBot="1">
      <c r="A24" s="380"/>
      <c r="B24" s="137"/>
      <c r="C24" s="138"/>
      <c r="D24" s="139"/>
      <c r="E24" s="139"/>
      <c r="F24" s="139"/>
      <c r="G24" s="139"/>
      <c r="H24" s="140"/>
      <c r="I24" s="139"/>
      <c r="J24" s="139"/>
      <c r="K24" s="139"/>
      <c r="L24" s="139"/>
      <c r="M24" s="139"/>
      <c r="N24" s="140"/>
      <c r="O24" s="139"/>
      <c r="P24" s="139"/>
      <c r="Q24" s="139"/>
      <c r="R24" s="139"/>
      <c r="S24" s="139"/>
      <c r="T24" s="140"/>
      <c r="U24" s="139"/>
      <c r="V24" s="139"/>
      <c r="W24" s="139"/>
      <c r="X24" s="139"/>
      <c r="Y24" s="139"/>
      <c r="Z24" s="140"/>
      <c r="AA24" s="139"/>
      <c r="AB24" s="139"/>
      <c r="AC24" s="139"/>
      <c r="AD24" s="139"/>
      <c r="AE24" s="139"/>
      <c r="AF24" s="140"/>
      <c r="AG24" s="139"/>
      <c r="AH24" s="139"/>
      <c r="AI24" s="139"/>
      <c r="AJ24" s="139"/>
      <c r="AK24" s="139"/>
      <c r="AL24" s="140"/>
      <c r="AM24" s="139"/>
      <c r="AN24" s="141"/>
      <c r="AO24" s="139"/>
      <c r="AP24" s="139"/>
      <c r="AQ24" s="139"/>
      <c r="AR24" s="140"/>
      <c r="AS24" s="366"/>
      <c r="AT24" s="356"/>
      <c r="AU24" s="310"/>
    </row>
    <row r="25" spans="1:47" ht="15.75" customHeight="1">
      <c r="A25" s="342" t="s">
        <v>178</v>
      </c>
      <c r="B25" s="220" t="s">
        <v>16</v>
      </c>
      <c r="C25" s="216" t="s">
        <v>180</v>
      </c>
      <c r="D25" s="299"/>
      <c r="E25" s="302"/>
      <c r="F25" s="302">
        <v>2</v>
      </c>
      <c r="G25" s="304">
        <v>30</v>
      </c>
      <c r="H25" s="300" t="s">
        <v>19</v>
      </c>
      <c r="I25" s="391" t="s">
        <v>186</v>
      </c>
      <c r="J25" s="249"/>
      <c r="K25" s="250"/>
      <c r="L25" s="250"/>
      <c r="M25" s="250"/>
      <c r="N25" s="250"/>
      <c r="O25" s="251"/>
      <c r="P25" s="76"/>
      <c r="Q25" s="64">
        <f>IF(P25*15=0,"",P25*15)</f>
      </c>
      <c r="R25" s="74"/>
      <c r="S25" s="64">
        <f>IF(R25*15=0,"",R25*15)</f>
      </c>
      <c r="T25" s="74"/>
      <c r="U25" s="88"/>
      <c r="V25" s="76"/>
      <c r="W25" s="64">
        <f>IF(V25*15=0,"",V25*15)</f>
      </c>
      <c r="X25" s="74"/>
      <c r="Y25" s="64">
        <f>IF(X25*15=0,"",X25*15)</f>
      </c>
      <c r="Z25" s="74"/>
      <c r="AA25" s="88"/>
      <c r="AB25" s="76"/>
      <c r="AC25" s="64">
        <f>IF(AB25*15=0,"",AB25*15)</f>
      </c>
      <c r="AD25" s="74"/>
      <c r="AE25" s="64">
        <f>IF(AD25*15=0,"",AD25*15)</f>
      </c>
      <c r="AF25" s="74"/>
      <c r="AG25" s="88"/>
      <c r="AH25" s="74"/>
      <c r="AI25" s="64">
        <f>IF(AH25*15=0,"",AH25*15)</f>
      </c>
      <c r="AJ25" s="74"/>
      <c r="AK25" s="64">
        <f>IF(AJ25*15=0,"",AJ25*15)</f>
      </c>
      <c r="AL25" s="74"/>
      <c r="AM25" s="74"/>
      <c r="AN25" s="432"/>
      <c r="AO25" s="433"/>
      <c r="AP25" s="433"/>
      <c r="AQ25" s="433"/>
      <c r="AR25" s="433"/>
      <c r="AS25" s="434"/>
      <c r="AT25" s="353"/>
      <c r="AU25" s="308"/>
    </row>
    <row r="26" spans="1:47" ht="15.75" customHeight="1">
      <c r="A26" s="381" t="s">
        <v>179</v>
      </c>
      <c r="B26" s="221" t="s">
        <v>16</v>
      </c>
      <c r="C26" s="216" t="s">
        <v>181</v>
      </c>
      <c r="D26" s="222"/>
      <c r="E26" s="222"/>
      <c r="F26" s="222"/>
      <c r="G26" s="222"/>
      <c r="H26" s="222"/>
      <c r="I26" s="229"/>
      <c r="J26" s="297"/>
      <c r="K26" s="298"/>
      <c r="L26" s="298">
        <v>6</v>
      </c>
      <c r="M26" s="298">
        <v>90</v>
      </c>
      <c r="N26" s="301" t="s">
        <v>19</v>
      </c>
      <c r="O26" s="392" t="s">
        <v>186</v>
      </c>
      <c r="P26" s="217"/>
      <c r="Q26" s="218"/>
      <c r="R26" s="217"/>
      <c r="S26" s="218"/>
      <c r="T26" s="217"/>
      <c r="U26" s="217"/>
      <c r="V26" s="217"/>
      <c r="W26" s="218"/>
      <c r="X26" s="217"/>
      <c r="Y26" s="218"/>
      <c r="Z26" s="217"/>
      <c r="AA26" s="217"/>
      <c r="AB26" s="217"/>
      <c r="AC26" s="218"/>
      <c r="AD26" s="217"/>
      <c r="AE26" s="218"/>
      <c r="AF26" s="217"/>
      <c r="AG26" s="217"/>
      <c r="AH26" s="217"/>
      <c r="AI26" s="218"/>
      <c r="AJ26" s="217"/>
      <c r="AK26" s="218"/>
      <c r="AL26" s="217"/>
      <c r="AM26" s="217"/>
      <c r="AN26" s="219"/>
      <c r="AO26" s="218"/>
      <c r="AP26" s="218"/>
      <c r="AQ26" s="218"/>
      <c r="AR26" s="218"/>
      <c r="AS26" s="367"/>
      <c r="AT26" s="353"/>
      <c r="AU26" s="308"/>
    </row>
    <row r="27" spans="1:47" ht="15.75" customHeight="1">
      <c r="A27" s="382"/>
      <c r="B27" s="322"/>
      <c r="C27" s="216"/>
      <c r="D27" s="224"/>
      <c r="E27" s="224"/>
      <c r="F27" s="224"/>
      <c r="G27" s="224"/>
      <c r="H27" s="224"/>
      <c r="I27" s="230"/>
      <c r="J27" s="227"/>
      <c r="K27" s="224"/>
      <c r="L27" s="224"/>
      <c r="M27" s="224"/>
      <c r="N27" s="224"/>
      <c r="O27" s="226"/>
      <c r="P27" s="217"/>
      <c r="Q27" s="218"/>
      <c r="R27" s="217"/>
      <c r="S27" s="218"/>
      <c r="T27" s="217"/>
      <c r="U27" s="217"/>
      <c r="V27" s="217"/>
      <c r="W27" s="218"/>
      <c r="X27" s="217"/>
      <c r="Y27" s="218"/>
      <c r="Z27" s="217"/>
      <c r="AA27" s="217"/>
      <c r="AB27" s="217"/>
      <c r="AC27" s="218"/>
      <c r="AD27" s="217"/>
      <c r="AE27" s="218"/>
      <c r="AF27" s="217"/>
      <c r="AG27" s="217"/>
      <c r="AH27" s="217"/>
      <c r="AI27" s="218"/>
      <c r="AJ27" s="217"/>
      <c r="AK27" s="218"/>
      <c r="AL27" s="217"/>
      <c r="AM27" s="217"/>
      <c r="AN27" s="219"/>
      <c r="AO27" s="218"/>
      <c r="AP27" s="218"/>
      <c r="AQ27" s="218"/>
      <c r="AR27" s="218"/>
      <c r="AS27" s="367"/>
      <c r="AT27" s="353"/>
      <c r="AU27" s="308"/>
    </row>
    <row r="28" spans="1:47" s="15" customFormat="1" ht="15.75" customHeight="1" thickBot="1">
      <c r="A28" s="428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150"/>
      <c r="AO28" s="150"/>
      <c r="AP28" s="150"/>
      <c r="AQ28" s="150"/>
      <c r="AR28" s="150"/>
      <c r="AS28" s="368"/>
      <c r="AT28" s="353"/>
      <c r="AU28" s="308"/>
    </row>
    <row r="29" spans="1:47" s="15" customFormat="1" ht="16.5" thickTop="1">
      <c r="A29" s="429" t="s">
        <v>22</v>
      </c>
      <c r="B29" s="406"/>
      <c r="C29" s="406"/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6"/>
      <c r="AD29" s="406"/>
      <c r="AE29" s="406"/>
      <c r="AF29" s="406"/>
      <c r="AG29" s="406"/>
      <c r="AH29" s="406"/>
      <c r="AI29" s="406"/>
      <c r="AJ29" s="406"/>
      <c r="AK29" s="406"/>
      <c r="AL29" s="406"/>
      <c r="AM29" s="406"/>
      <c r="AN29" s="21"/>
      <c r="AO29" s="21"/>
      <c r="AP29" s="21"/>
      <c r="AQ29" s="21"/>
      <c r="AR29" s="21"/>
      <c r="AS29" s="369"/>
      <c r="AT29" s="353"/>
      <c r="AU29" s="308"/>
    </row>
    <row r="30" spans="1:47" s="15" customFormat="1" ht="15.75" customHeight="1">
      <c r="A30" s="338"/>
      <c r="B30" s="129"/>
      <c r="C30" s="23" t="s">
        <v>23</v>
      </c>
      <c r="D30" s="24"/>
      <c r="E30" s="25"/>
      <c r="F30" s="25"/>
      <c r="G30" s="25"/>
      <c r="H30" s="4"/>
      <c r="I30" s="26">
        <f>IF(COUNTIF(I11:I21,"A")=0,"",COUNTIF(I11:I21,"A"))</f>
      </c>
      <c r="J30" s="24"/>
      <c r="K30" s="25"/>
      <c r="L30" s="25"/>
      <c r="M30" s="25"/>
      <c r="N30" s="4"/>
      <c r="O30" s="26">
        <f>IF(COUNTIF(O11:O21,"A")=0,"",COUNTIF(O11:O21,"A"))</f>
      </c>
      <c r="P30" s="24"/>
      <c r="Q30" s="25"/>
      <c r="R30" s="25"/>
      <c r="S30" s="25"/>
      <c r="T30" s="4"/>
      <c r="U30" s="26">
        <f>IF(COUNTIF(U11:U21,"A")=0,"",COUNTIF(U11:U21,"A"))</f>
      </c>
      <c r="V30" s="24"/>
      <c r="W30" s="25"/>
      <c r="X30" s="25"/>
      <c r="Y30" s="25"/>
      <c r="Z30" s="4"/>
      <c r="AA30" s="26">
        <f>IF(COUNTIF(AA11:AA21,"A")=0,"",COUNTIF(AA11:AA21,"A"))</f>
      </c>
      <c r="AB30" s="24"/>
      <c r="AC30" s="25"/>
      <c r="AD30" s="25"/>
      <c r="AE30" s="25"/>
      <c r="AF30" s="4"/>
      <c r="AG30" s="26">
        <f>IF(COUNTIF(AG11:AG21,"A")=0,"",COUNTIF(AG11:AG21,"A"))</f>
      </c>
      <c r="AH30" s="24"/>
      <c r="AI30" s="25"/>
      <c r="AJ30" s="25"/>
      <c r="AK30" s="25"/>
      <c r="AL30" s="4"/>
      <c r="AM30" s="26">
        <f>IF(COUNTIF(AM11:AM21,"A")=0,"",COUNTIF(AM11:AM21,"A"))</f>
      </c>
      <c r="AN30" s="27"/>
      <c r="AO30" s="25"/>
      <c r="AP30" s="25"/>
      <c r="AQ30" s="25"/>
      <c r="AR30" s="4"/>
      <c r="AS30" s="370">
        <f>IF(SUM(D30:AM30)=0,"",SUM(D30:AM30))</f>
      </c>
      <c r="AT30" s="353"/>
      <c r="AU30" s="308"/>
    </row>
    <row r="31" spans="1:47" s="15" customFormat="1" ht="15.75" customHeight="1">
      <c r="A31" s="339"/>
      <c r="B31" s="129"/>
      <c r="C31" s="23" t="s">
        <v>24</v>
      </c>
      <c r="D31" s="24"/>
      <c r="E31" s="25"/>
      <c r="F31" s="25"/>
      <c r="G31" s="25"/>
      <c r="H31" s="4"/>
      <c r="I31" s="26">
        <f>IF(COUNTIF(I11:I21,"B")=0,"",COUNTIF(I11:I21,"B"))</f>
      </c>
      <c r="J31" s="24"/>
      <c r="K31" s="25"/>
      <c r="L31" s="25"/>
      <c r="M31" s="25"/>
      <c r="N31" s="4"/>
      <c r="O31" s="26">
        <f>IF(COUNTIF(O11:O21,"B")=0,"",COUNTIF(O11:O21,"B"))</f>
      </c>
      <c r="P31" s="24"/>
      <c r="Q31" s="25"/>
      <c r="R31" s="25"/>
      <c r="S31" s="25"/>
      <c r="T31" s="4"/>
      <c r="U31" s="26">
        <f>IF(COUNTIF(U11:U21,"B")=0,"",COUNTIF(U11:U21,"B"))</f>
      </c>
      <c r="V31" s="24"/>
      <c r="W31" s="25"/>
      <c r="X31" s="25"/>
      <c r="Y31" s="25"/>
      <c r="Z31" s="4"/>
      <c r="AA31" s="26">
        <f>IF(COUNTIF(AA11:AA21,"B")=0,"",COUNTIF(AA11:AA21,"B"))</f>
      </c>
      <c r="AB31" s="24"/>
      <c r="AC31" s="25"/>
      <c r="AD31" s="25"/>
      <c r="AE31" s="25"/>
      <c r="AF31" s="4"/>
      <c r="AG31" s="26">
        <f>IF(COUNTIF(AG11:AG21,"B")=0,"",COUNTIF(AG11:AG21,"B"))</f>
      </c>
      <c r="AH31" s="24"/>
      <c r="AI31" s="25"/>
      <c r="AJ31" s="25"/>
      <c r="AK31" s="25"/>
      <c r="AL31" s="4"/>
      <c r="AM31" s="26">
        <f>IF(COUNTIF(AM11:AM21,"B")=0,"",COUNTIF(AM11:AM21,"B"))</f>
      </c>
      <c r="AN31" s="27"/>
      <c r="AO31" s="25"/>
      <c r="AP31" s="25"/>
      <c r="AQ31" s="25"/>
      <c r="AR31" s="4"/>
      <c r="AS31" s="370">
        <f aca="true" t="shared" si="4" ref="AS31:AS42">IF(SUM(D31:AM31)=0,"",SUM(D31:AM31))</f>
      </c>
      <c r="AT31" s="353"/>
      <c r="AU31" s="308"/>
    </row>
    <row r="32" spans="1:47" s="15" customFormat="1" ht="15.75" customHeight="1">
      <c r="A32" s="339"/>
      <c r="B32" s="129"/>
      <c r="C32" s="385" t="s">
        <v>183</v>
      </c>
      <c r="D32" s="24"/>
      <c r="E32" s="25"/>
      <c r="F32" s="25"/>
      <c r="G32" s="25"/>
      <c r="H32" s="4"/>
      <c r="I32" s="26">
        <f>IF(COUNTIF(I11:I21,"F")=0,"",COUNTIF(I11:I21,"F"))</f>
      </c>
      <c r="J32" s="24"/>
      <c r="K32" s="25"/>
      <c r="L32" s="25"/>
      <c r="M32" s="25"/>
      <c r="N32" s="4"/>
      <c r="O32" s="26">
        <f>IF(COUNTIF(O11:O21,"F")=0,"",COUNTIF(O11:O21,"F"))</f>
      </c>
      <c r="P32" s="24"/>
      <c r="Q32" s="25"/>
      <c r="R32" s="25"/>
      <c r="S32" s="25"/>
      <c r="T32" s="4"/>
      <c r="U32" s="26">
        <f>IF(COUNTIF(U11:U21,"F")=0,"",COUNTIF(U11:U21,"F"))</f>
      </c>
      <c r="V32" s="24"/>
      <c r="W32" s="25"/>
      <c r="X32" s="25"/>
      <c r="Y32" s="25"/>
      <c r="Z32" s="4"/>
      <c r="AA32" s="26">
        <f>IF(COUNTIF(AA11:AA21,"F")=0,"",COUNTIF(AA11:AA21,"F"))</f>
      </c>
      <c r="AB32" s="24"/>
      <c r="AC32" s="25"/>
      <c r="AD32" s="25"/>
      <c r="AE32" s="25"/>
      <c r="AF32" s="4"/>
      <c r="AG32" s="26">
        <f>IF(COUNTIF(AG11:AG21,"F")=0,"",COUNTIF(AG11:AG21,"F"))</f>
      </c>
      <c r="AH32" s="24"/>
      <c r="AI32" s="25"/>
      <c r="AJ32" s="25"/>
      <c r="AK32" s="25"/>
      <c r="AL32" s="4"/>
      <c r="AM32" s="26">
        <f>IF(COUNTIF(AM11:AM21,"F")=0,"",COUNTIF(AM11:AM21,"F"))</f>
      </c>
      <c r="AN32" s="27"/>
      <c r="AO32" s="25"/>
      <c r="AP32" s="25"/>
      <c r="AQ32" s="25"/>
      <c r="AR32" s="4"/>
      <c r="AS32" s="370">
        <f t="shared" si="4"/>
      </c>
      <c r="AT32" s="353"/>
      <c r="AU32" s="308"/>
    </row>
    <row r="33" spans="1:47" s="15" customFormat="1" ht="15.75" customHeight="1">
      <c r="A33" s="339"/>
      <c r="B33" s="130"/>
      <c r="C33" s="385" t="s">
        <v>184</v>
      </c>
      <c r="D33" s="29"/>
      <c r="E33" s="30"/>
      <c r="F33" s="30"/>
      <c r="G33" s="30"/>
      <c r="H33" s="31"/>
      <c r="I33" s="26">
        <f>IF(COUNTIF(I11:I21,"F(Z)")=0,"",COUNTIF(I11:I21,"F(Z)"))</f>
      </c>
      <c r="J33" s="29"/>
      <c r="K33" s="30"/>
      <c r="L33" s="30"/>
      <c r="M33" s="30"/>
      <c r="N33" s="31"/>
      <c r="O33" s="26">
        <f>IF(COUNTIF(O11:O21,"F(Z)")=0,"",COUNTIF(O11:O21,"F(Z)"))</f>
      </c>
      <c r="P33" s="29"/>
      <c r="Q33" s="30"/>
      <c r="R33" s="30"/>
      <c r="S33" s="30"/>
      <c r="T33" s="31"/>
      <c r="U33" s="26">
        <f>IF(COUNTIF(U11:U21,"F(Z)")=0,"",COUNTIF(U11:U21,"F(Z)"))</f>
      </c>
      <c r="V33" s="29"/>
      <c r="W33" s="30"/>
      <c r="X33" s="30"/>
      <c r="Y33" s="30"/>
      <c r="Z33" s="31"/>
      <c r="AA33" s="26">
        <f>IF(COUNTIF(AA11:AA21,"F(Z)")=0,"",COUNTIF(AA11:AA21,"F(Z)"))</f>
      </c>
      <c r="AB33" s="29"/>
      <c r="AC33" s="30"/>
      <c r="AD33" s="30"/>
      <c r="AE33" s="30"/>
      <c r="AF33" s="31"/>
      <c r="AG33" s="26">
        <f>IF(COUNTIF(AG11:AG21,"F(Z)")=0,"",COUNTIF(AG11:AG21,"F(Z)"))</f>
      </c>
      <c r="AH33" s="29"/>
      <c r="AI33" s="30"/>
      <c r="AJ33" s="30"/>
      <c r="AK33" s="30"/>
      <c r="AL33" s="31"/>
      <c r="AM33" s="26">
        <f>IF(COUNTIF(AM11:AM21,"F(Z)")=0,"",COUNTIF(AM11:AM21,"F(Z)"))</f>
      </c>
      <c r="AN33" s="32"/>
      <c r="AO33" s="30"/>
      <c r="AP33" s="30"/>
      <c r="AQ33" s="30"/>
      <c r="AR33" s="31"/>
      <c r="AS33" s="370">
        <f t="shared" si="4"/>
      </c>
      <c r="AT33" s="353"/>
      <c r="AU33" s="308"/>
    </row>
    <row r="34" spans="1:47" s="15" customFormat="1" ht="15.75" customHeight="1">
      <c r="A34" s="339"/>
      <c r="B34" s="129"/>
      <c r="C34" s="385" t="s">
        <v>187</v>
      </c>
      <c r="D34" s="24"/>
      <c r="E34" s="25"/>
      <c r="F34" s="25"/>
      <c r="G34" s="25"/>
      <c r="H34" s="4"/>
      <c r="I34" s="26">
        <f>IF(COUNTIF(I11:I21,"G")=0,"",COUNTIF(I11:I21,"G"))</f>
      </c>
      <c r="J34" s="24"/>
      <c r="K34" s="25"/>
      <c r="L34" s="25"/>
      <c r="M34" s="25"/>
      <c r="N34" s="4"/>
      <c r="O34" s="26">
        <v>5</v>
      </c>
      <c r="P34" s="24"/>
      <c r="Q34" s="25"/>
      <c r="R34" s="25"/>
      <c r="S34" s="25"/>
      <c r="T34" s="4"/>
      <c r="U34" s="26">
        <f>IF(COUNTIF(U11:U21,"G")=0,"",COUNTIF(U11:U21,"G"))</f>
      </c>
      <c r="V34" s="24"/>
      <c r="W34" s="25"/>
      <c r="X34" s="25"/>
      <c r="Y34" s="25"/>
      <c r="Z34" s="4"/>
      <c r="AA34" s="26">
        <f>IF(COUNTIF(AA11:AA21,"G")=0,"",COUNTIF(AA11:AA21,"G"))</f>
      </c>
      <c r="AB34" s="24"/>
      <c r="AC34" s="25"/>
      <c r="AD34" s="25"/>
      <c r="AE34" s="25"/>
      <c r="AF34" s="4"/>
      <c r="AG34" s="26">
        <f>IF(COUNTIF(AG11:AG21,"G")=0,"",COUNTIF(AG11:AG21,"G"))</f>
      </c>
      <c r="AH34" s="24"/>
      <c r="AI34" s="25"/>
      <c r="AJ34" s="25"/>
      <c r="AK34" s="25"/>
      <c r="AL34" s="4"/>
      <c r="AM34" s="26">
        <f>IF(COUNTIF(AM11:AM21,"G")=0,"",COUNTIF(AM11:AM21,"G"))</f>
      </c>
      <c r="AN34" s="27"/>
      <c r="AO34" s="25"/>
      <c r="AP34" s="25"/>
      <c r="AQ34" s="25"/>
      <c r="AR34" s="4"/>
      <c r="AS34" s="370">
        <f t="shared" si="4"/>
        <v>5</v>
      </c>
      <c r="AT34" s="353"/>
      <c r="AU34" s="308"/>
    </row>
    <row r="35" spans="1:47" s="15" customFormat="1" ht="15.75" customHeight="1">
      <c r="A35" s="339"/>
      <c r="B35" s="129"/>
      <c r="C35" s="385" t="s">
        <v>188</v>
      </c>
      <c r="D35" s="24"/>
      <c r="E35" s="25"/>
      <c r="F35" s="25"/>
      <c r="G35" s="25"/>
      <c r="H35" s="4"/>
      <c r="I35" s="26">
        <f>IF(COUNTIF(I11:I21,"G(Z)")=0,"",COUNTIF(I11:I21,"G(Z)"))</f>
      </c>
      <c r="J35" s="24"/>
      <c r="K35" s="25"/>
      <c r="L35" s="25"/>
      <c r="M35" s="25"/>
      <c r="N35" s="4"/>
      <c r="O35" s="26"/>
      <c r="P35" s="24"/>
      <c r="Q35" s="25"/>
      <c r="R35" s="25"/>
      <c r="S35" s="25"/>
      <c r="T35" s="4"/>
      <c r="U35" s="26">
        <f>IF(COUNTIF(U11:U21,"G(Z)")=0,"",COUNTIF(U11:U21,"G(Z)"))</f>
      </c>
      <c r="V35" s="24"/>
      <c r="W35" s="25"/>
      <c r="X35" s="25"/>
      <c r="Y35" s="25"/>
      <c r="Z35" s="4"/>
      <c r="AA35" s="26">
        <f>IF(COUNTIF(AA11:AA21,"G(Z)")=0,"",COUNTIF(AA11:AA21,"G(Z)"))</f>
      </c>
      <c r="AB35" s="24"/>
      <c r="AC35" s="25"/>
      <c r="AD35" s="25"/>
      <c r="AE35" s="25"/>
      <c r="AF35" s="4"/>
      <c r="AG35" s="26">
        <f>IF(COUNTIF(AG11:AG21,"G(Z)")=0,"",COUNTIF(AG11:AG21,"G(Z)"))</f>
      </c>
      <c r="AH35" s="24"/>
      <c r="AI35" s="25"/>
      <c r="AJ35" s="25"/>
      <c r="AK35" s="25"/>
      <c r="AL35" s="4"/>
      <c r="AM35" s="26">
        <f>IF(COUNTIF(AM11:AM21,"G(Z)")=0,"",COUNTIF(AM11:AM21,"G(Z)"))</f>
      </c>
      <c r="AN35" s="27"/>
      <c r="AO35" s="25"/>
      <c r="AP35" s="25"/>
      <c r="AQ35" s="25"/>
      <c r="AR35" s="4"/>
      <c r="AS35" s="370">
        <f t="shared" si="4"/>
      </c>
      <c r="AT35" s="353"/>
      <c r="AU35" s="308"/>
    </row>
    <row r="36" spans="1:47" s="15" customFormat="1" ht="15.75" customHeight="1">
      <c r="A36" s="339"/>
      <c r="B36" s="129"/>
      <c r="C36" s="23" t="s">
        <v>58</v>
      </c>
      <c r="D36" s="24"/>
      <c r="E36" s="25"/>
      <c r="F36" s="25"/>
      <c r="G36" s="25"/>
      <c r="H36" s="4"/>
      <c r="I36" s="26">
        <f>IF(COUNTIF(I11:I21,"K")=0,"",COUNTIF(I11:I21,"K"))</f>
      </c>
      <c r="J36" s="24"/>
      <c r="K36" s="25"/>
      <c r="L36" s="25"/>
      <c r="M36" s="25"/>
      <c r="N36" s="4"/>
      <c r="O36" s="26">
        <f>IF(COUNTIF(O11:O21,"V")=0,"",COUNTIF(O11:O21,"V"))</f>
      </c>
      <c r="P36" s="24"/>
      <c r="Q36" s="25"/>
      <c r="R36" s="25"/>
      <c r="S36" s="25"/>
      <c r="T36" s="4"/>
      <c r="U36" s="26">
        <f>IF(COUNTIF(U11:U21,"V")=0,"",COUNTIF(U11:U21,"V"))</f>
      </c>
      <c r="V36" s="24"/>
      <c r="W36" s="25"/>
      <c r="X36" s="25"/>
      <c r="Y36" s="25"/>
      <c r="Z36" s="4"/>
      <c r="AA36" s="26">
        <f>IF(COUNTIF(AA11:AA21,"V")=0,"",COUNTIF(AA11:AA21,"V"))</f>
      </c>
      <c r="AB36" s="24"/>
      <c r="AC36" s="25"/>
      <c r="AD36" s="25"/>
      <c r="AE36" s="25"/>
      <c r="AF36" s="4"/>
      <c r="AG36" s="26">
        <f>IF(COUNTIF(AG11:AG21,"V")=0,"",COUNTIF(AG11:AG21,"V"))</f>
      </c>
      <c r="AH36" s="24"/>
      <c r="AI36" s="25"/>
      <c r="AJ36" s="25"/>
      <c r="AK36" s="25"/>
      <c r="AL36" s="4"/>
      <c r="AM36" s="26">
        <f>IF(COUNTIF(AM11:AM21,"V")=0,"",COUNTIF(AM11:AM21,"V"))</f>
      </c>
      <c r="AN36" s="27"/>
      <c r="AO36" s="25"/>
      <c r="AP36" s="25"/>
      <c r="AQ36" s="25"/>
      <c r="AR36" s="4"/>
      <c r="AS36" s="370">
        <f t="shared" si="4"/>
      </c>
      <c r="AT36" s="353"/>
      <c r="AU36" s="308"/>
    </row>
    <row r="37" spans="1:47" s="15" customFormat="1" ht="15.75" customHeight="1">
      <c r="A37" s="339"/>
      <c r="B37" s="129"/>
      <c r="C37" s="23" t="s">
        <v>59</v>
      </c>
      <c r="D37" s="24"/>
      <c r="E37" s="25"/>
      <c r="F37" s="25"/>
      <c r="G37" s="25"/>
      <c r="H37" s="4"/>
      <c r="I37" s="26"/>
      <c r="J37" s="24"/>
      <c r="K37" s="25"/>
      <c r="L37" s="25"/>
      <c r="M37" s="25"/>
      <c r="N37" s="4"/>
      <c r="O37" s="26">
        <v>4</v>
      </c>
      <c r="P37" s="24"/>
      <c r="Q37" s="25"/>
      <c r="R37" s="25"/>
      <c r="S37" s="25"/>
      <c r="T37" s="4"/>
      <c r="U37" s="26">
        <f>IF(COUNTIF(U11:U21,"V(Z)")=0,"",COUNTIF(U11:U21,"V(Z)"))</f>
      </c>
      <c r="V37" s="24"/>
      <c r="W37" s="25"/>
      <c r="X37" s="25"/>
      <c r="Y37" s="25"/>
      <c r="Z37" s="4"/>
      <c r="AA37" s="26">
        <f>IF(COUNTIF(AA11:AA21,"V(Z)")=0,"",COUNTIF(AA11:AA21,"V(Z)"))</f>
      </c>
      <c r="AB37" s="24"/>
      <c r="AC37" s="25"/>
      <c r="AD37" s="25"/>
      <c r="AE37" s="25"/>
      <c r="AF37" s="4"/>
      <c r="AG37" s="26">
        <f>IF(COUNTIF(AG11:AG21,"V(Z)")=0,"",COUNTIF(AG11:AG21,"V(Z)"))</f>
      </c>
      <c r="AH37" s="24"/>
      <c r="AI37" s="25"/>
      <c r="AJ37" s="25"/>
      <c r="AK37" s="25"/>
      <c r="AL37" s="4"/>
      <c r="AM37" s="26">
        <f>IF(COUNTIF(AM11:AM21,"V(Z)")=0,"",COUNTIF(AM11:AM21,"V(Z)"))</f>
      </c>
      <c r="AN37" s="27"/>
      <c r="AO37" s="25"/>
      <c r="AP37" s="25"/>
      <c r="AQ37" s="25"/>
      <c r="AR37" s="4"/>
      <c r="AS37" s="370">
        <f t="shared" si="4"/>
        <v>4</v>
      </c>
      <c r="AT37" s="353"/>
      <c r="AU37" s="308"/>
    </row>
    <row r="38" spans="1:47" s="15" customFormat="1" ht="15.75" customHeight="1">
      <c r="A38" s="339"/>
      <c r="B38" s="129"/>
      <c r="C38" s="23" t="s">
        <v>25</v>
      </c>
      <c r="D38" s="24"/>
      <c r="E38" s="25"/>
      <c r="F38" s="25"/>
      <c r="G38" s="25"/>
      <c r="H38" s="4"/>
      <c r="I38" s="26">
        <v>1</v>
      </c>
      <c r="J38" s="24"/>
      <c r="K38" s="25"/>
      <c r="L38" s="25"/>
      <c r="M38" s="25"/>
      <c r="N38" s="4"/>
      <c r="O38" s="26">
        <f>IF(COUNTIF(O11:O21,"AV")=0,"",COUNTIF(O11:O21,"AV"))</f>
      </c>
      <c r="P38" s="24"/>
      <c r="Q38" s="25"/>
      <c r="R38" s="25"/>
      <c r="S38" s="25"/>
      <c r="T38" s="4"/>
      <c r="U38" s="26">
        <f>IF(COUNTIF(U11:U21,"AV")=0,"",COUNTIF(U11:U21,"AV"))</f>
      </c>
      <c r="V38" s="24"/>
      <c r="W38" s="25"/>
      <c r="X38" s="25"/>
      <c r="Y38" s="25"/>
      <c r="Z38" s="4"/>
      <c r="AA38" s="26">
        <f>IF(COUNTIF(AA11:AA21,"AV")=0,"",COUNTIF(AA11:AA21,"AV"))</f>
      </c>
      <c r="AB38" s="24"/>
      <c r="AC38" s="25"/>
      <c r="AD38" s="25"/>
      <c r="AE38" s="25"/>
      <c r="AF38" s="4"/>
      <c r="AG38" s="26">
        <f>IF(COUNTIF(AG11:AG21,"AV")=0,"",COUNTIF(AG11:AG21,"AV"))</f>
      </c>
      <c r="AH38" s="24"/>
      <c r="AI38" s="25"/>
      <c r="AJ38" s="25"/>
      <c r="AK38" s="25"/>
      <c r="AL38" s="4"/>
      <c r="AM38" s="26">
        <f>IF(COUNTIF(AM11:AM21,"AV")=0,"",COUNTIF(AM11:AM21,"AV"))</f>
      </c>
      <c r="AN38" s="27"/>
      <c r="AO38" s="25"/>
      <c r="AP38" s="25"/>
      <c r="AQ38" s="25"/>
      <c r="AR38" s="4"/>
      <c r="AS38" s="370">
        <f t="shared" si="4"/>
        <v>1</v>
      </c>
      <c r="AT38" s="353"/>
      <c r="AU38" s="308"/>
    </row>
    <row r="39" spans="1:47" s="15" customFormat="1" ht="15.75" customHeight="1">
      <c r="A39" s="339"/>
      <c r="B39" s="129"/>
      <c r="C39" s="23" t="s">
        <v>26</v>
      </c>
      <c r="D39" s="24"/>
      <c r="E39" s="25"/>
      <c r="F39" s="25"/>
      <c r="G39" s="25"/>
      <c r="H39" s="4"/>
      <c r="I39" s="26">
        <f>IF(COUNTIF(I11:I21,"KO")=0,"",COUNTIF(I11:I21,"KO"))</f>
      </c>
      <c r="J39" s="24"/>
      <c r="K39" s="25"/>
      <c r="L39" s="25"/>
      <c r="M39" s="25"/>
      <c r="N39" s="4"/>
      <c r="O39" s="26">
        <f>IF(COUNTIF(O11:O21,"KO")=0,"",COUNTIF(O11:O21,"KO"))</f>
      </c>
      <c r="P39" s="24"/>
      <c r="Q39" s="25"/>
      <c r="R39" s="25"/>
      <c r="S39" s="25"/>
      <c r="T39" s="4"/>
      <c r="U39" s="26">
        <f>IF(COUNTIF(U11:U21,"KO")=0,"",COUNTIF(U11:U21,"KO"))</f>
      </c>
      <c r="V39" s="24"/>
      <c r="W39" s="25"/>
      <c r="X39" s="25"/>
      <c r="Y39" s="25"/>
      <c r="Z39" s="4"/>
      <c r="AA39" s="26">
        <f>IF(COUNTIF(AA11:AA21,"KO")=0,"",COUNTIF(AA11:AA21,"KO"))</f>
      </c>
      <c r="AB39" s="24"/>
      <c r="AC39" s="25"/>
      <c r="AD39" s="25"/>
      <c r="AE39" s="25"/>
      <c r="AF39" s="4"/>
      <c r="AG39" s="26">
        <f>IF(COUNTIF(AG11:AG21,"KO")=0,"",COUNTIF(AG11:AG21,"KO"))</f>
      </c>
      <c r="AH39" s="24"/>
      <c r="AI39" s="25"/>
      <c r="AJ39" s="25"/>
      <c r="AK39" s="25"/>
      <c r="AL39" s="4"/>
      <c r="AM39" s="26">
        <f>IF(COUNTIF(AM11:AM21,"KO")=0,"",COUNTIF(AM11:AM21,"KO"))</f>
      </c>
      <c r="AN39" s="27"/>
      <c r="AO39" s="25"/>
      <c r="AP39" s="25"/>
      <c r="AQ39" s="25"/>
      <c r="AR39" s="4"/>
      <c r="AS39" s="370">
        <f t="shared" si="4"/>
      </c>
      <c r="AT39" s="353"/>
      <c r="AU39" s="308"/>
    </row>
    <row r="40" spans="1:47" s="15" customFormat="1" ht="15.75" customHeight="1">
      <c r="A40" s="340"/>
      <c r="B40" s="131"/>
      <c r="C40" s="34" t="s">
        <v>27</v>
      </c>
      <c r="D40" s="35"/>
      <c r="E40" s="36"/>
      <c r="F40" s="36"/>
      <c r="G40" s="36"/>
      <c r="H40" s="6"/>
      <c r="I40" s="26">
        <f>IF(COUNTIF(I11:I21,"S")=0,"",COUNTIF(I11:I21,"S"))</f>
      </c>
      <c r="J40" s="35"/>
      <c r="K40" s="36"/>
      <c r="L40" s="36"/>
      <c r="M40" s="36"/>
      <c r="N40" s="6"/>
      <c r="O40" s="26">
        <f>IF(COUNTIF(O11:O21,"S")=0,"",COUNTIF(O11:O21,"S"))</f>
      </c>
      <c r="P40" s="35"/>
      <c r="Q40" s="36"/>
      <c r="R40" s="36"/>
      <c r="S40" s="36"/>
      <c r="T40" s="6"/>
      <c r="U40" s="26">
        <f>IF(COUNTIF(U11:U21,"S")=0,"",COUNTIF(U11:U21,"S"))</f>
      </c>
      <c r="V40" s="35"/>
      <c r="W40" s="36"/>
      <c r="X40" s="36"/>
      <c r="Y40" s="36"/>
      <c r="Z40" s="6"/>
      <c r="AA40" s="26">
        <f>IF(COUNTIF(AA11:AA21,"S")=0,"",COUNTIF(AA11:AA21,"S"))</f>
      </c>
      <c r="AB40" s="35"/>
      <c r="AC40" s="36"/>
      <c r="AD40" s="36"/>
      <c r="AE40" s="36"/>
      <c r="AF40" s="6"/>
      <c r="AG40" s="26">
        <f>IF(COUNTIF(AG11:AG21,"S")=0,"",COUNTIF(AG11:AG21,"S"))</f>
      </c>
      <c r="AH40" s="35"/>
      <c r="AI40" s="36"/>
      <c r="AJ40" s="36"/>
      <c r="AK40" s="36"/>
      <c r="AL40" s="6"/>
      <c r="AM40" s="26">
        <f>IF(COUNTIF(AM11:AM21,"S")=0,"",COUNTIF(AM11:AM21,"S"))</f>
      </c>
      <c r="AN40" s="27"/>
      <c r="AO40" s="25"/>
      <c r="AP40" s="25"/>
      <c r="AQ40" s="25"/>
      <c r="AR40" s="4"/>
      <c r="AS40" s="370">
        <f t="shared" si="4"/>
      </c>
      <c r="AT40" s="353"/>
      <c r="AU40" s="308"/>
    </row>
    <row r="41" spans="1:47" s="15" customFormat="1" ht="15.75" customHeight="1">
      <c r="A41" s="340"/>
      <c r="B41" s="131"/>
      <c r="C41" s="34" t="s">
        <v>63</v>
      </c>
      <c r="D41" s="35"/>
      <c r="E41" s="36"/>
      <c r="F41" s="36"/>
      <c r="G41" s="36"/>
      <c r="H41" s="6"/>
      <c r="I41" s="26">
        <f>IF(COUNTIF(I11:I21,"Z")=0,"",COUNTIF(I11:I21,"Z"))</f>
      </c>
      <c r="J41" s="35"/>
      <c r="K41" s="36"/>
      <c r="L41" s="36"/>
      <c r="M41" s="36"/>
      <c r="N41" s="6"/>
      <c r="O41" s="26">
        <f>IF(COUNTIF(O11:O21,"Z")=0,"",COUNTIF(O11:O21,"Z"))</f>
      </c>
      <c r="P41" s="35"/>
      <c r="Q41" s="36"/>
      <c r="R41" s="36"/>
      <c r="S41" s="36"/>
      <c r="T41" s="6"/>
      <c r="U41" s="26">
        <f>IF(COUNTIF(U11:U21,"Z")=0,"",COUNTIF(U11:U21,"Z"))</f>
      </c>
      <c r="V41" s="35"/>
      <c r="W41" s="36"/>
      <c r="X41" s="36"/>
      <c r="Y41" s="36"/>
      <c r="Z41" s="6"/>
      <c r="AA41" s="26">
        <f>IF(COUNTIF(AA11:AA21,"Z")=0,"",COUNTIF(AA11:AA21,"Z"))</f>
      </c>
      <c r="AB41" s="35"/>
      <c r="AC41" s="36"/>
      <c r="AD41" s="36"/>
      <c r="AE41" s="36"/>
      <c r="AF41" s="6"/>
      <c r="AG41" s="26">
        <f>IF(COUNTIF(AG11:AG21,"Z")=0,"",COUNTIF(AG11:AG21,"Z"))</f>
      </c>
      <c r="AH41" s="35"/>
      <c r="AI41" s="36"/>
      <c r="AJ41" s="36"/>
      <c r="AK41" s="36"/>
      <c r="AL41" s="6"/>
      <c r="AM41" s="26">
        <f>IF(COUNTIF(AM11:AM21,"Z")=0,"",COUNTIF(AM11:AM21,"Z"))</f>
      </c>
      <c r="AN41" s="27"/>
      <c r="AO41" s="25"/>
      <c r="AP41" s="25"/>
      <c r="AQ41" s="25"/>
      <c r="AR41" s="4"/>
      <c r="AS41" s="370">
        <f t="shared" si="4"/>
      </c>
      <c r="AT41" s="353"/>
      <c r="AU41" s="308"/>
    </row>
    <row r="42" spans="1:47" s="15" customFormat="1" ht="15.75" customHeight="1" thickBot="1">
      <c r="A42" s="371"/>
      <c r="B42" s="372"/>
      <c r="C42" s="373" t="s">
        <v>28</v>
      </c>
      <c r="D42" s="374"/>
      <c r="E42" s="375"/>
      <c r="F42" s="375"/>
      <c r="G42" s="375"/>
      <c r="H42" s="376"/>
      <c r="I42" s="377">
        <f>IF(SUM(I30:I41)=0,"",SUM(I30:I41))</f>
        <v>1</v>
      </c>
      <c r="J42" s="374"/>
      <c r="K42" s="375"/>
      <c r="L42" s="375"/>
      <c r="M42" s="375"/>
      <c r="N42" s="376"/>
      <c r="O42" s="377">
        <f>SUM(O30:O40)</f>
        <v>9</v>
      </c>
      <c r="P42" s="374"/>
      <c r="Q42" s="375"/>
      <c r="R42" s="375"/>
      <c r="S42" s="375"/>
      <c r="T42" s="376"/>
      <c r="U42" s="377">
        <f>IF(SUM(U30:U41)=0,"",SUM(U30:U41))</f>
      </c>
      <c r="V42" s="374"/>
      <c r="W42" s="375"/>
      <c r="X42" s="375"/>
      <c r="Y42" s="375"/>
      <c r="Z42" s="376"/>
      <c r="AA42" s="377">
        <f>IF(SUM(AA30:AA41)=0,"",SUM(AA30:AA41))</f>
      </c>
      <c r="AB42" s="374"/>
      <c r="AC42" s="375"/>
      <c r="AD42" s="375"/>
      <c r="AE42" s="375"/>
      <c r="AF42" s="376"/>
      <c r="AG42" s="377">
        <f>IF(SUM(AG30:AG41)=0,"",SUM(AG30:AG41))</f>
      </c>
      <c r="AH42" s="374"/>
      <c r="AI42" s="375"/>
      <c r="AJ42" s="375"/>
      <c r="AK42" s="375"/>
      <c r="AL42" s="376"/>
      <c r="AM42" s="377">
        <f>IF(SUM(AM30:AM41)=0,"",SUM(AM30:AM41))</f>
      </c>
      <c r="AN42" s="378"/>
      <c r="AO42" s="375"/>
      <c r="AP42" s="375"/>
      <c r="AQ42" s="375"/>
      <c r="AR42" s="376"/>
      <c r="AS42" s="379">
        <f t="shared" si="4"/>
        <v>10</v>
      </c>
      <c r="AT42" s="353"/>
      <c r="AU42" s="308"/>
    </row>
    <row r="43" spans="1:39" s="15" customFormat="1" ht="15.75" customHeight="1">
      <c r="A43" s="43"/>
      <c r="B43" s="133"/>
      <c r="C43" s="44"/>
      <c r="I43" s="51"/>
      <c r="U43" s="51"/>
      <c r="AA43" s="51"/>
      <c r="AG43" s="51"/>
      <c r="AM43" s="51"/>
    </row>
    <row r="44" spans="1:39" s="15" customFormat="1" ht="15.75" customHeight="1">
      <c r="A44" s="43"/>
      <c r="B44" s="133"/>
      <c r="C44" s="44"/>
      <c r="I44" s="51"/>
      <c r="U44" s="51"/>
      <c r="AA44" s="51"/>
      <c r="AG44" s="51"/>
      <c r="AM44" s="51"/>
    </row>
    <row r="45" spans="1:39" s="15" customFormat="1" ht="15.75" customHeight="1">
      <c r="A45" s="43"/>
      <c r="B45" s="133"/>
      <c r="C45" s="44"/>
      <c r="I45" s="51"/>
      <c r="U45" s="51"/>
      <c r="AA45" s="51"/>
      <c r="AG45" s="51"/>
      <c r="AM45" s="51"/>
    </row>
    <row r="46" spans="1:39" s="15" customFormat="1" ht="15.75" customHeight="1">
      <c r="A46" s="43"/>
      <c r="B46" s="133"/>
      <c r="C46" s="44"/>
      <c r="I46" s="51"/>
      <c r="U46" s="51"/>
      <c r="AA46" s="51"/>
      <c r="AG46" s="51"/>
      <c r="AM46" s="51"/>
    </row>
    <row r="47" spans="1:39" s="15" customFormat="1" ht="15.75" customHeight="1">
      <c r="A47" s="43"/>
      <c r="B47" s="133"/>
      <c r="C47" s="44"/>
      <c r="I47" s="51"/>
      <c r="U47" s="51"/>
      <c r="AA47" s="51"/>
      <c r="AG47" s="51"/>
      <c r="AM47" s="51"/>
    </row>
    <row r="48" spans="1:39" s="15" customFormat="1" ht="15.75" customHeight="1">
      <c r="A48" s="43"/>
      <c r="B48" s="133"/>
      <c r="C48" s="44"/>
      <c r="I48" s="51"/>
      <c r="U48" s="51"/>
      <c r="AA48" s="51"/>
      <c r="AG48" s="51"/>
      <c r="AM48" s="51"/>
    </row>
    <row r="49" spans="1:39" s="15" customFormat="1" ht="15.75" customHeight="1">
      <c r="A49" s="43"/>
      <c r="B49" s="133"/>
      <c r="C49" s="44"/>
      <c r="I49" s="51"/>
      <c r="U49" s="51"/>
      <c r="AA49" s="51"/>
      <c r="AG49" s="51"/>
      <c r="AM49" s="51"/>
    </row>
    <row r="50" spans="1:39" s="15" customFormat="1" ht="15.75" customHeight="1">
      <c r="A50" s="43"/>
      <c r="B50" s="133"/>
      <c r="C50" s="44"/>
      <c r="I50" s="51"/>
      <c r="U50" s="51"/>
      <c r="AA50" s="51"/>
      <c r="AG50" s="51"/>
      <c r="AM50" s="51"/>
    </row>
    <row r="51" spans="1:39" s="15" customFormat="1" ht="15.75" customHeight="1">
      <c r="A51" s="43"/>
      <c r="B51" s="133"/>
      <c r="C51" s="44"/>
      <c r="I51" s="51"/>
      <c r="U51" s="51"/>
      <c r="AA51" s="51"/>
      <c r="AG51" s="51"/>
      <c r="AM51" s="51"/>
    </row>
    <row r="52" spans="1:39" s="15" customFormat="1" ht="15.75" customHeight="1">
      <c r="A52" s="43"/>
      <c r="B52" s="133"/>
      <c r="C52" s="44"/>
      <c r="I52" s="51"/>
      <c r="U52" s="51"/>
      <c r="AA52" s="51"/>
      <c r="AG52" s="51"/>
      <c r="AM52" s="51"/>
    </row>
    <row r="53" spans="1:39" s="15" customFormat="1" ht="15.75" customHeight="1">
      <c r="A53" s="43"/>
      <c r="B53" s="133"/>
      <c r="C53" s="44"/>
      <c r="I53" s="51"/>
      <c r="U53" s="51"/>
      <c r="AA53" s="51"/>
      <c r="AG53" s="51"/>
      <c r="AM53" s="51"/>
    </row>
    <row r="54" spans="1:39" s="15" customFormat="1" ht="15.75" customHeight="1">
      <c r="A54" s="43"/>
      <c r="B54" s="133"/>
      <c r="C54" s="44"/>
      <c r="I54" s="51"/>
      <c r="U54" s="51"/>
      <c r="AA54" s="51"/>
      <c r="AG54" s="51"/>
      <c r="AM54" s="51"/>
    </row>
    <row r="55" spans="1:39" s="15" customFormat="1" ht="15.75" customHeight="1">
      <c r="A55" s="43"/>
      <c r="B55" s="133"/>
      <c r="C55" s="44"/>
      <c r="I55" s="51"/>
      <c r="U55" s="51"/>
      <c r="AA55" s="51"/>
      <c r="AG55" s="51"/>
      <c r="AM55" s="51"/>
    </row>
    <row r="56" spans="1:39" s="15" customFormat="1" ht="15.75" customHeight="1">
      <c r="A56" s="43"/>
      <c r="B56" s="133"/>
      <c r="C56" s="44"/>
      <c r="I56" s="51"/>
      <c r="U56" s="51"/>
      <c r="AA56" s="51"/>
      <c r="AG56" s="51"/>
      <c r="AM56" s="51"/>
    </row>
    <row r="57" spans="1:39" s="15" customFormat="1" ht="15.75" customHeight="1">
      <c r="A57" s="43"/>
      <c r="B57" s="133"/>
      <c r="C57" s="44"/>
      <c r="I57" s="51"/>
      <c r="U57" s="51"/>
      <c r="AA57" s="51"/>
      <c r="AG57" s="51"/>
      <c r="AM57" s="51"/>
    </row>
    <row r="58" spans="1:39" s="15" customFormat="1" ht="15.75" customHeight="1">
      <c r="A58" s="43"/>
      <c r="B58" s="133"/>
      <c r="C58" s="44"/>
      <c r="I58" s="51"/>
      <c r="U58" s="51"/>
      <c r="AA58" s="51"/>
      <c r="AG58" s="51"/>
      <c r="AM58" s="51"/>
    </row>
    <row r="59" spans="1:39" s="15" customFormat="1" ht="15.75" customHeight="1">
      <c r="A59" s="43"/>
      <c r="B59" s="133"/>
      <c r="C59" s="44"/>
      <c r="I59" s="51"/>
      <c r="U59" s="51"/>
      <c r="AA59" s="51"/>
      <c r="AG59" s="51"/>
      <c r="AM59" s="51"/>
    </row>
    <row r="60" spans="1:39" s="15" customFormat="1" ht="15.75" customHeight="1">
      <c r="A60" s="43"/>
      <c r="B60" s="133"/>
      <c r="C60" s="44"/>
      <c r="I60" s="51"/>
      <c r="U60" s="51"/>
      <c r="AA60" s="51"/>
      <c r="AG60" s="51"/>
      <c r="AM60" s="51"/>
    </row>
    <row r="61" spans="1:39" s="15" customFormat="1" ht="15.75" customHeight="1">
      <c r="A61" s="43"/>
      <c r="B61" s="133"/>
      <c r="C61" s="44"/>
      <c r="I61" s="51"/>
      <c r="U61" s="51"/>
      <c r="AA61" s="51"/>
      <c r="AG61" s="51"/>
      <c r="AM61" s="51"/>
    </row>
    <row r="62" spans="1:39" s="15" customFormat="1" ht="15.75" customHeight="1">
      <c r="A62" s="43"/>
      <c r="B62" s="133"/>
      <c r="C62" s="44"/>
      <c r="I62" s="51"/>
      <c r="U62" s="51"/>
      <c r="AA62" s="51"/>
      <c r="AG62" s="51"/>
      <c r="AM62" s="51"/>
    </row>
    <row r="63" spans="1:39" s="15" customFormat="1" ht="15.75" customHeight="1">
      <c r="A63" s="43"/>
      <c r="B63" s="133"/>
      <c r="C63" s="44"/>
      <c r="I63" s="51"/>
      <c r="U63" s="51"/>
      <c r="AA63" s="51"/>
      <c r="AG63" s="51"/>
      <c r="AM63" s="51"/>
    </row>
    <row r="64" spans="1:39" s="15" customFormat="1" ht="15.75" customHeight="1">
      <c r="A64" s="43"/>
      <c r="B64" s="133"/>
      <c r="C64" s="44"/>
      <c r="I64" s="51"/>
      <c r="U64" s="51"/>
      <c r="AA64" s="51"/>
      <c r="AG64" s="51"/>
      <c r="AM64" s="51"/>
    </row>
    <row r="65" spans="1:39" s="15" customFormat="1" ht="15.75" customHeight="1">
      <c r="A65" s="43"/>
      <c r="B65" s="133"/>
      <c r="C65" s="44"/>
      <c r="I65" s="51"/>
      <c r="U65" s="51"/>
      <c r="AA65" s="51"/>
      <c r="AG65" s="51"/>
      <c r="AM65" s="51"/>
    </row>
    <row r="66" spans="1:39" s="15" customFormat="1" ht="15.75" customHeight="1">
      <c r="A66" s="43"/>
      <c r="B66" s="133"/>
      <c r="C66" s="44"/>
      <c r="I66" s="51"/>
      <c r="U66" s="51"/>
      <c r="AA66" s="51"/>
      <c r="AG66" s="51"/>
      <c r="AM66" s="51"/>
    </row>
    <row r="67" spans="1:39" s="15" customFormat="1" ht="15.75" customHeight="1">
      <c r="A67" s="43"/>
      <c r="B67" s="133"/>
      <c r="C67" s="44"/>
      <c r="I67" s="51"/>
      <c r="U67" s="51"/>
      <c r="AA67" s="51"/>
      <c r="AG67" s="51"/>
      <c r="AM67" s="51"/>
    </row>
    <row r="68" spans="1:39" s="15" customFormat="1" ht="15.75" customHeight="1">
      <c r="A68" s="43"/>
      <c r="B68" s="133"/>
      <c r="C68" s="44"/>
      <c r="I68" s="51"/>
      <c r="U68" s="51"/>
      <c r="AA68" s="51"/>
      <c r="AG68" s="51"/>
      <c r="AM68" s="51"/>
    </row>
    <row r="69" spans="1:39" s="15" customFormat="1" ht="15.75" customHeight="1">
      <c r="A69" s="43"/>
      <c r="B69" s="133"/>
      <c r="C69" s="44"/>
      <c r="I69" s="51"/>
      <c r="U69" s="51"/>
      <c r="AA69" s="51"/>
      <c r="AG69" s="51"/>
      <c r="AM69" s="51"/>
    </row>
    <row r="70" spans="1:39" s="15" customFormat="1" ht="15.75" customHeight="1">
      <c r="A70" s="43"/>
      <c r="B70" s="133"/>
      <c r="C70" s="44"/>
      <c r="I70" s="51"/>
      <c r="U70" s="51"/>
      <c r="AA70" s="51"/>
      <c r="AG70" s="51"/>
      <c r="AM70" s="51"/>
    </row>
    <row r="71" spans="1:39" s="15" customFormat="1" ht="15.75" customHeight="1">
      <c r="A71" s="43"/>
      <c r="B71" s="133"/>
      <c r="C71" s="44"/>
      <c r="I71" s="51"/>
      <c r="U71" s="51"/>
      <c r="AA71" s="51"/>
      <c r="AG71" s="51"/>
      <c r="AM71" s="51"/>
    </row>
    <row r="72" spans="1:39" s="15" customFormat="1" ht="15.75" customHeight="1">
      <c r="A72" s="43"/>
      <c r="B72" s="133"/>
      <c r="C72" s="44"/>
      <c r="I72" s="51"/>
      <c r="U72" s="51"/>
      <c r="AA72" s="51"/>
      <c r="AG72" s="51"/>
      <c r="AM72" s="51"/>
    </row>
    <row r="73" spans="1:39" s="15" customFormat="1" ht="15.75" customHeight="1">
      <c r="A73" s="43"/>
      <c r="B73" s="133"/>
      <c r="C73" s="44"/>
      <c r="I73" s="51"/>
      <c r="U73" s="51"/>
      <c r="AA73" s="51"/>
      <c r="AG73" s="51"/>
      <c r="AM73" s="51"/>
    </row>
    <row r="74" spans="1:39" s="15" customFormat="1" ht="15.75" customHeight="1">
      <c r="A74" s="43"/>
      <c r="B74" s="133"/>
      <c r="C74" s="44"/>
      <c r="I74" s="51"/>
      <c r="U74" s="51"/>
      <c r="AA74" s="51"/>
      <c r="AG74" s="51"/>
      <c r="AM74" s="51"/>
    </row>
    <row r="75" spans="1:39" s="15" customFormat="1" ht="15.75" customHeight="1">
      <c r="A75" s="43"/>
      <c r="B75" s="133"/>
      <c r="C75" s="44"/>
      <c r="I75" s="51"/>
      <c r="U75" s="51"/>
      <c r="AA75" s="51"/>
      <c r="AG75" s="51"/>
      <c r="AM75" s="51"/>
    </row>
    <row r="76" spans="1:39" s="15" customFormat="1" ht="15.75" customHeight="1">
      <c r="A76" s="43"/>
      <c r="B76" s="133"/>
      <c r="C76" s="44"/>
      <c r="I76" s="51"/>
      <c r="U76" s="51"/>
      <c r="AA76" s="51"/>
      <c r="AG76" s="51"/>
      <c r="AM76" s="51"/>
    </row>
    <row r="77" spans="1:39" s="15" customFormat="1" ht="15.75" customHeight="1">
      <c r="A77" s="43"/>
      <c r="B77" s="133"/>
      <c r="C77" s="44"/>
      <c r="I77" s="51"/>
      <c r="U77" s="51"/>
      <c r="AA77" s="51"/>
      <c r="AG77" s="51"/>
      <c r="AM77" s="51"/>
    </row>
    <row r="78" spans="1:39" s="15" customFormat="1" ht="15.75" customHeight="1">
      <c r="A78" s="43"/>
      <c r="B78" s="133"/>
      <c r="C78" s="44"/>
      <c r="I78" s="51"/>
      <c r="U78" s="51"/>
      <c r="AA78" s="51"/>
      <c r="AG78" s="51"/>
      <c r="AM78" s="51"/>
    </row>
    <row r="79" spans="1:39" s="15" customFormat="1" ht="15.75" customHeight="1">
      <c r="A79" s="43"/>
      <c r="B79" s="133"/>
      <c r="C79" s="44"/>
      <c r="I79" s="51"/>
      <c r="U79" s="51"/>
      <c r="AA79" s="51"/>
      <c r="AG79" s="51"/>
      <c r="AM79" s="51"/>
    </row>
    <row r="80" spans="1:39" s="15" customFormat="1" ht="15.75" customHeight="1">
      <c r="A80" s="43"/>
      <c r="B80" s="133"/>
      <c r="C80" s="44"/>
      <c r="I80" s="51"/>
      <c r="U80" s="51"/>
      <c r="AA80" s="51"/>
      <c r="AG80" s="51"/>
      <c r="AM80" s="51"/>
    </row>
    <row r="81" spans="1:39" s="15" customFormat="1" ht="15.75" customHeight="1">
      <c r="A81" s="43"/>
      <c r="B81" s="133"/>
      <c r="C81" s="44"/>
      <c r="I81" s="51"/>
      <c r="U81" s="51"/>
      <c r="AA81" s="51"/>
      <c r="AG81" s="51"/>
      <c r="AM81" s="51"/>
    </row>
    <row r="82" spans="1:39" s="15" customFormat="1" ht="15.75" customHeight="1">
      <c r="A82" s="43"/>
      <c r="B82" s="133"/>
      <c r="C82" s="44"/>
      <c r="I82" s="51"/>
      <c r="U82" s="51"/>
      <c r="AA82" s="51"/>
      <c r="AG82" s="51"/>
      <c r="AM82" s="51"/>
    </row>
    <row r="83" spans="1:39" s="15" customFormat="1" ht="15.75" customHeight="1">
      <c r="A83" s="43"/>
      <c r="B83" s="133"/>
      <c r="C83" s="44"/>
      <c r="I83" s="51"/>
      <c r="U83" s="51"/>
      <c r="AA83" s="51"/>
      <c r="AG83" s="51"/>
      <c r="AM83" s="51"/>
    </row>
    <row r="84" spans="1:39" s="15" customFormat="1" ht="15.75" customHeight="1">
      <c r="A84" s="43"/>
      <c r="B84" s="133"/>
      <c r="C84" s="44"/>
      <c r="I84" s="51"/>
      <c r="U84" s="51"/>
      <c r="AA84" s="51"/>
      <c r="AG84" s="51"/>
      <c r="AM84" s="51"/>
    </row>
    <row r="85" spans="1:39" s="15" customFormat="1" ht="15.75" customHeight="1">
      <c r="A85" s="43"/>
      <c r="B85" s="133"/>
      <c r="C85" s="44"/>
      <c r="I85" s="51"/>
      <c r="U85" s="51"/>
      <c r="AA85" s="51"/>
      <c r="AG85" s="51"/>
      <c r="AM85" s="51"/>
    </row>
    <row r="86" spans="1:39" s="15" customFormat="1" ht="15.75" customHeight="1">
      <c r="A86" s="43"/>
      <c r="B86" s="133"/>
      <c r="C86" s="44"/>
      <c r="I86" s="51"/>
      <c r="U86" s="51"/>
      <c r="AA86" s="51"/>
      <c r="AG86" s="51"/>
      <c r="AM86" s="51"/>
    </row>
    <row r="87" spans="1:39" s="15" customFormat="1" ht="15.75" customHeight="1">
      <c r="A87" s="43"/>
      <c r="B87" s="133"/>
      <c r="C87" s="44"/>
      <c r="I87" s="51"/>
      <c r="U87" s="51"/>
      <c r="AA87" s="51"/>
      <c r="AG87" s="51"/>
      <c r="AM87" s="51"/>
    </row>
    <row r="88" spans="1:39" s="15" customFormat="1" ht="15.75" customHeight="1">
      <c r="A88" s="43"/>
      <c r="B88" s="133"/>
      <c r="C88" s="44"/>
      <c r="I88" s="51"/>
      <c r="U88" s="51"/>
      <c r="AA88" s="51"/>
      <c r="AG88" s="51"/>
      <c r="AM88" s="51"/>
    </row>
    <row r="89" spans="1:39" s="15" customFormat="1" ht="15.75" customHeight="1">
      <c r="A89" s="43"/>
      <c r="B89" s="133"/>
      <c r="C89" s="44"/>
      <c r="I89" s="51"/>
      <c r="U89" s="51"/>
      <c r="AA89" s="51"/>
      <c r="AG89" s="51"/>
      <c r="AM89" s="51"/>
    </row>
    <row r="90" spans="1:39" s="15" customFormat="1" ht="15.75" customHeight="1">
      <c r="A90" s="43"/>
      <c r="B90" s="133"/>
      <c r="C90" s="44"/>
      <c r="I90" s="51"/>
      <c r="U90" s="51"/>
      <c r="AA90" s="51"/>
      <c r="AG90" s="51"/>
      <c r="AM90" s="51"/>
    </row>
    <row r="91" spans="1:39" s="15" customFormat="1" ht="15.75" customHeight="1">
      <c r="A91" s="43"/>
      <c r="B91" s="133"/>
      <c r="C91" s="44"/>
      <c r="I91" s="51"/>
      <c r="U91" s="51"/>
      <c r="AA91" s="51"/>
      <c r="AG91" s="51"/>
      <c r="AM91" s="51"/>
    </row>
    <row r="92" spans="1:39" s="15" customFormat="1" ht="15.75" customHeight="1">
      <c r="A92" s="43"/>
      <c r="B92" s="133"/>
      <c r="C92" s="44"/>
      <c r="I92" s="51"/>
      <c r="U92" s="51"/>
      <c r="AA92" s="51"/>
      <c r="AG92" s="51"/>
      <c r="AM92" s="51"/>
    </row>
    <row r="93" spans="1:39" s="15" customFormat="1" ht="15.75" customHeight="1">
      <c r="A93" s="43"/>
      <c r="B93" s="133"/>
      <c r="C93" s="44"/>
      <c r="I93" s="51"/>
      <c r="U93" s="51"/>
      <c r="AA93" s="51"/>
      <c r="AG93" s="51"/>
      <c r="AM93" s="51"/>
    </row>
    <row r="94" spans="1:39" s="15" customFormat="1" ht="15.75" customHeight="1">
      <c r="A94" s="43"/>
      <c r="B94" s="133"/>
      <c r="C94" s="44"/>
      <c r="I94" s="51"/>
      <c r="U94" s="51"/>
      <c r="AA94" s="51"/>
      <c r="AG94" s="51"/>
      <c r="AM94" s="51"/>
    </row>
    <row r="95" spans="1:39" s="15" customFormat="1" ht="15.75" customHeight="1">
      <c r="A95" s="43"/>
      <c r="B95" s="133"/>
      <c r="C95" s="44"/>
      <c r="I95" s="51"/>
      <c r="U95" s="51"/>
      <c r="AA95" s="51"/>
      <c r="AG95" s="51"/>
      <c r="AM95" s="51"/>
    </row>
    <row r="96" spans="1:39" s="15" customFormat="1" ht="15.75" customHeight="1">
      <c r="A96" s="43"/>
      <c r="B96" s="133"/>
      <c r="C96" s="44"/>
      <c r="I96" s="51"/>
      <c r="U96" s="51"/>
      <c r="AA96" s="51"/>
      <c r="AG96" s="51"/>
      <c r="AM96" s="51"/>
    </row>
    <row r="97" spans="1:39" s="15" customFormat="1" ht="15.75" customHeight="1">
      <c r="A97" s="43"/>
      <c r="B97" s="133"/>
      <c r="C97" s="44"/>
      <c r="I97" s="51"/>
      <c r="U97" s="51"/>
      <c r="AA97" s="51"/>
      <c r="AG97" s="51"/>
      <c r="AM97" s="51"/>
    </row>
    <row r="98" spans="1:39" s="15" customFormat="1" ht="15.75" customHeight="1">
      <c r="A98" s="43"/>
      <c r="B98" s="133"/>
      <c r="C98" s="44"/>
      <c r="I98" s="51"/>
      <c r="U98" s="51"/>
      <c r="AA98" s="51"/>
      <c r="AG98" s="51"/>
      <c r="AM98" s="51"/>
    </row>
    <row r="99" spans="1:39" s="15" customFormat="1" ht="15.75" customHeight="1">
      <c r="A99" s="43"/>
      <c r="B99" s="133"/>
      <c r="C99" s="44"/>
      <c r="I99" s="51"/>
      <c r="U99" s="51"/>
      <c r="AA99" s="51"/>
      <c r="AG99" s="51"/>
      <c r="AM99" s="51"/>
    </row>
    <row r="100" spans="1:39" s="15" customFormat="1" ht="15.75" customHeight="1">
      <c r="A100" s="43"/>
      <c r="B100" s="133"/>
      <c r="C100" s="44"/>
      <c r="I100" s="51"/>
      <c r="U100" s="51"/>
      <c r="AA100" s="51"/>
      <c r="AG100" s="51"/>
      <c r="AM100" s="51"/>
    </row>
    <row r="101" spans="1:39" s="15" customFormat="1" ht="15.75" customHeight="1">
      <c r="A101" s="43"/>
      <c r="B101" s="133"/>
      <c r="C101" s="44"/>
      <c r="I101" s="51"/>
      <c r="U101" s="51"/>
      <c r="AA101" s="51"/>
      <c r="AG101" s="51"/>
      <c r="AM101" s="51"/>
    </row>
    <row r="102" spans="1:39" s="15" customFormat="1" ht="15.75" customHeight="1">
      <c r="A102" s="43"/>
      <c r="B102" s="133"/>
      <c r="C102" s="44"/>
      <c r="I102" s="51"/>
      <c r="U102" s="51"/>
      <c r="AA102" s="51"/>
      <c r="AG102" s="51"/>
      <c r="AM102" s="51"/>
    </row>
    <row r="103" spans="1:39" s="15" customFormat="1" ht="15.75" customHeight="1">
      <c r="A103" s="43"/>
      <c r="B103" s="133"/>
      <c r="C103" s="44"/>
      <c r="I103" s="51"/>
      <c r="U103" s="51"/>
      <c r="AA103" s="51"/>
      <c r="AG103" s="51"/>
      <c r="AM103" s="51"/>
    </row>
    <row r="104" spans="1:39" s="15" customFormat="1" ht="15.75" customHeight="1">
      <c r="A104" s="43"/>
      <c r="B104" s="133"/>
      <c r="C104" s="44"/>
      <c r="I104" s="51"/>
      <c r="U104" s="51"/>
      <c r="AA104" s="51"/>
      <c r="AG104" s="51"/>
      <c r="AM104" s="51"/>
    </row>
    <row r="105" spans="1:39" s="15" customFormat="1" ht="15.75" customHeight="1">
      <c r="A105" s="43"/>
      <c r="B105" s="133"/>
      <c r="C105" s="44"/>
      <c r="I105" s="51"/>
      <c r="U105" s="51"/>
      <c r="AA105" s="51"/>
      <c r="AG105" s="51"/>
      <c r="AM105" s="51"/>
    </row>
    <row r="106" spans="1:39" s="15" customFormat="1" ht="15.75" customHeight="1">
      <c r="A106" s="43"/>
      <c r="B106" s="133"/>
      <c r="C106" s="45"/>
      <c r="I106" s="51"/>
      <c r="U106" s="51"/>
      <c r="AA106" s="51"/>
      <c r="AG106" s="51"/>
      <c r="AM106" s="51"/>
    </row>
    <row r="107" spans="1:39" s="15" customFormat="1" ht="15.75" customHeight="1">
      <c r="A107" s="43"/>
      <c r="B107" s="133"/>
      <c r="C107" s="45"/>
      <c r="I107" s="51"/>
      <c r="U107" s="51"/>
      <c r="AA107" s="51"/>
      <c r="AG107" s="51"/>
      <c r="AM107" s="51"/>
    </row>
    <row r="108" spans="1:39" s="15" customFormat="1" ht="15.75" customHeight="1">
      <c r="A108" s="43"/>
      <c r="B108" s="133"/>
      <c r="C108" s="45"/>
      <c r="I108" s="51"/>
      <c r="U108" s="51"/>
      <c r="AA108" s="51"/>
      <c r="AG108" s="51"/>
      <c r="AM108" s="51"/>
    </row>
    <row r="109" spans="1:39" s="15" customFormat="1" ht="15.75" customHeight="1">
      <c r="A109" s="43"/>
      <c r="B109" s="133"/>
      <c r="C109" s="45"/>
      <c r="I109" s="51"/>
      <c r="U109" s="51"/>
      <c r="AA109" s="51"/>
      <c r="AG109" s="51"/>
      <c r="AM109" s="51"/>
    </row>
    <row r="110" spans="1:39" s="15" customFormat="1" ht="15.75" customHeight="1">
      <c r="A110" s="43"/>
      <c r="B110" s="133"/>
      <c r="C110" s="45"/>
      <c r="I110" s="51"/>
      <c r="U110" s="51"/>
      <c r="AA110" s="51"/>
      <c r="AG110" s="51"/>
      <c r="AM110" s="51"/>
    </row>
    <row r="111" spans="1:39" s="15" customFormat="1" ht="15.75" customHeight="1">
      <c r="A111" s="43"/>
      <c r="B111" s="133"/>
      <c r="C111" s="45"/>
      <c r="I111" s="51"/>
      <c r="U111" s="51"/>
      <c r="AA111" s="51"/>
      <c r="AG111" s="51"/>
      <c r="AM111" s="51"/>
    </row>
    <row r="112" spans="1:39" s="15" customFormat="1" ht="15.75" customHeight="1">
      <c r="A112" s="43"/>
      <c r="B112" s="133"/>
      <c r="C112" s="45"/>
      <c r="I112" s="51"/>
      <c r="U112" s="51"/>
      <c r="AA112" s="51"/>
      <c r="AG112" s="51"/>
      <c r="AM112" s="51"/>
    </row>
    <row r="113" spans="1:39" s="15" customFormat="1" ht="15.75" customHeight="1">
      <c r="A113" s="43"/>
      <c r="B113" s="133"/>
      <c r="C113" s="45"/>
      <c r="I113" s="51"/>
      <c r="U113" s="51"/>
      <c r="AA113" s="51"/>
      <c r="AG113" s="51"/>
      <c r="AM113" s="51"/>
    </row>
    <row r="114" spans="1:39" s="15" customFormat="1" ht="15.75" customHeight="1">
      <c r="A114" s="43"/>
      <c r="B114" s="133"/>
      <c r="C114" s="45"/>
      <c r="I114" s="51"/>
      <c r="U114" s="51"/>
      <c r="AA114" s="51"/>
      <c r="AG114" s="51"/>
      <c r="AM114" s="51"/>
    </row>
    <row r="115" spans="1:3" ht="15.75" customHeight="1">
      <c r="A115" s="46"/>
      <c r="B115" s="134"/>
      <c r="C115" s="47"/>
    </row>
    <row r="116" spans="1:3" ht="15.75" customHeight="1">
      <c r="A116" s="46"/>
      <c r="B116" s="134"/>
      <c r="C116" s="47"/>
    </row>
    <row r="117" spans="1:3" ht="15.75" customHeight="1">
      <c r="A117" s="46"/>
      <c r="B117" s="134"/>
      <c r="C117" s="47"/>
    </row>
    <row r="118" spans="1:3" ht="15.75" customHeight="1">
      <c r="A118" s="46"/>
      <c r="B118" s="134"/>
      <c r="C118" s="47"/>
    </row>
    <row r="119" spans="1:3" ht="15.75" customHeight="1">
      <c r="A119" s="46"/>
      <c r="B119" s="134"/>
      <c r="C119" s="47"/>
    </row>
    <row r="120" spans="1:3" ht="15.75" customHeight="1">
      <c r="A120" s="46"/>
      <c r="B120" s="134"/>
      <c r="C120" s="47"/>
    </row>
    <row r="121" spans="1:3" ht="15.75" customHeight="1">
      <c r="A121" s="46"/>
      <c r="B121" s="134"/>
      <c r="C121" s="47"/>
    </row>
    <row r="122" spans="1:3" ht="15.75" customHeight="1">
      <c r="A122" s="46"/>
      <c r="B122" s="134"/>
      <c r="C122" s="47"/>
    </row>
    <row r="123" spans="1:3" ht="15.75" customHeight="1">
      <c r="A123" s="46"/>
      <c r="B123" s="134"/>
      <c r="C123" s="47"/>
    </row>
    <row r="124" spans="1:3" ht="15.75" customHeight="1">
      <c r="A124" s="46"/>
      <c r="B124" s="134"/>
      <c r="C124" s="47"/>
    </row>
    <row r="125" spans="1:3" ht="15.75" customHeight="1">
      <c r="A125" s="46"/>
      <c r="B125" s="134"/>
      <c r="C125" s="47"/>
    </row>
    <row r="126" spans="1:3" ht="15.75" customHeight="1">
      <c r="A126" s="46"/>
      <c r="B126" s="134"/>
      <c r="C126" s="47"/>
    </row>
    <row r="127" spans="1:3" ht="15.75" customHeight="1">
      <c r="A127" s="46"/>
      <c r="B127" s="134"/>
      <c r="C127" s="47"/>
    </row>
    <row r="128" spans="1:3" ht="15.75" customHeight="1">
      <c r="A128" s="46"/>
      <c r="B128" s="134"/>
      <c r="C128" s="47"/>
    </row>
    <row r="129" spans="1:3" ht="15.75" customHeight="1">
      <c r="A129" s="46"/>
      <c r="B129" s="134"/>
      <c r="C129" s="47"/>
    </row>
    <row r="130" spans="1:3" ht="15.75" customHeight="1">
      <c r="A130" s="46"/>
      <c r="B130" s="134"/>
      <c r="C130" s="47"/>
    </row>
    <row r="131" spans="1:3" ht="15.75" customHeight="1">
      <c r="A131" s="46"/>
      <c r="B131" s="134"/>
      <c r="C131" s="47"/>
    </row>
    <row r="132" spans="1:3" ht="15.75" customHeight="1">
      <c r="A132" s="46"/>
      <c r="B132" s="134"/>
      <c r="C132" s="47"/>
    </row>
    <row r="133" spans="1:3" ht="15.75" customHeight="1">
      <c r="A133" s="46"/>
      <c r="B133" s="134"/>
      <c r="C133" s="47"/>
    </row>
    <row r="134" spans="1:3" ht="15.75" customHeight="1">
      <c r="A134" s="46"/>
      <c r="B134" s="134"/>
      <c r="C134" s="47"/>
    </row>
    <row r="135" spans="1:3" ht="15.75" customHeight="1">
      <c r="A135" s="46"/>
      <c r="B135" s="134"/>
      <c r="C135" s="47"/>
    </row>
    <row r="136" spans="1:3" ht="15.75" customHeight="1">
      <c r="A136" s="46"/>
      <c r="B136" s="134"/>
      <c r="C136" s="47"/>
    </row>
    <row r="137" spans="1:3" ht="15.75" customHeight="1">
      <c r="A137" s="46"/>
      <c r="B137" s="134"/>
      <c r="C137" s="47"/>
    </row>
    <row r="138" spans="1:3" ht="15.75" customHeight="1">
      <c r="A138" s="46"/>
      <c r="B138" s="134"/>
      <c r="C138" s="47"/>
    </row>
    <row r="139" spans="1:3" ht="15.75" customHeight="1">
      <c r="A139" s="46"/>
      <c r="B139" s="134"/>
      <c r="C139" s="47"/>
    </row>
    <row r="140" spans="1:3" ht="15.75" customHeight="1">
      <c r="A140" s="46"/>
      <c r="B140" s="134"/>
      <c r="C140" s="47"/>
    </row>
    <row r="141" spans="1:3" ht="15.75" customHeight="1">
      <c r="A141" s="46"/>
      <c r="B141" s="134"/>
      <c r="C141" s="47"/>
    </row>
    <row r="142" spans="1:3" ht="15.75" customHeight="1">
      <c r="A142" s="46"/>
      <c r="B142" s="134"/>
      <c r="C142" s="47"/>
    </row>
    <row r="143" spans="1:3" ht="15.75" customHeight="1">
      <c r="A143" s="46"/>
      <c r="B143" s="134"/>
      <c r="C143" s="47"/>
    </row>
    <row r="144" spans="1:3" ht="15.75" customHeight="1">
      <c r="A144" s="46"/>
      <c r="B144" s="134"/>
      <c r="C144" s="47"/>
    </row>
    <row r="145" spans="1:3" ht="15.75" customHeight="1">
      <c r="A145" s="46"/>
      <c r="B145" s="134"/>
      <c r="C145" s="47"/>
    </row>
    <row r="146" spans="1:3" ht="15.75" customHeight="1">
      <c r="A146" s="46"/>
      <c r="B146" s="134"/>
      <c r="C146" s="47"/>
    </row>
    <row r="147" spans="1:3" ht="15.75" customHeight="1">
      <c r="A147" s="46"/>
      <c r="B147" s="134"/>
      <c r="C147" s="47"/>
    </row>
    <row r="148" spans="1:3" ht="15.75" customHeight="1">
      <c r="A148" s="46"/>
      <c r="B148" s="134"/>
      <c r="C148" s="47"/>
    </row>
    <row r="149" spans="1:3" ht="15.75">
      <c r="A149" s="46"/>
      <c r="B149" s="134"/>
      <c r="C149" s="47"/>
    </row>
    <row r="150" spans="1:3" ht="15.75">
      <c r="A150" s="46"/>
      <c r="B150" s="134"/>
      <c r="C150" s="47"/>
    </row>
    <row r="151" spans="1:3" ht="15.75">
      <c r="A151" s="46"/>
      <c r="B151" s="134"/>
      <c r="C151" s="47"/>
    </row>
    <row r="152" spans="1:3" ht="15.75">
      <c r="A152" s="46"/>
      <c r="B152" s="134"/>
      <c r="C152" s="47"/>
    </row>
    <row r="153" spans="1:3" ht="15.75">
      <c r="A153" s="46"/>
      <c r="B153" s="134"/>
      <c r="C153" s="47"/>
    </row>
    <row r="154" spans="1:3" ht="15.75">
      <c r="A154" s="46"/>
      <c r="B154" s="134"/>
      <c r="C154" s="47"/>
    </row>
    <row r="155" spans="1:3" ht="15.75">
      <c r="A155" s="46"/>
      <c r="B155" s="134"/>
      <c r="C155" s="47"/>
    </row>
    <row r="156" spans="1:3" ht="15.75">
      <c r="A156" s="46"/>
      <c r="B156" s="134"/>
      <c r="C156" s="47"/>
    </row>
    <row r="157" spans="1:3" ht="15.75">
      <c r="A157" s="46"/>
      <c r="B157" s="134"/>
      <c r="C157" s="47"/>
    </row>
    <row r="158" spans="1:3" ht="15.75">
      <c r="A158" s="46"/>
      <c r="B158" s="134"/>
      <c r="C158" s="47"/>
    </row>
    <row r="159" spans="1:3" ht="15.75">
      <c r="A159" s="46"/>
      <c r="B159" s="134"/>
      <c r="C159" s="47"/>
    </row>
    <row r="160" spans="1:3" ht="15.75">
      <c r="A160" s="46"/>
      <c r="B160" s="134"/>
      <c r="C160" s="47"/>
    </row>
    <row r="161" spans="1:3" ht="15.75">
      <c r="A161" s="46"/>
      <c r="B161" s="134"/>
      <c r="C161" s="47"/>
    </row>
    <row r="162" spans="1:3" ht="15.75">
      <c r="A162" s="46"/>
      <c r="B162" s="134"/>
      <c r="C162" s="47"/>
    </row>
    <row r="163" spans="1:3" ht="15.75">
      <c r="A163" s="46"/>
      <c r="B163" s="134"/>
      <c r="C163" s="47"/>
    </row>
    <row r="164" spans="1:3" ht="15.75">
      <c r="A164" s="46"/>
      <c r="B164" s="134"/>
      <c r="C164" s="47"/>
    </row>
    <row r="165" spans="1:3" ht="15.75">
      <c r="A165" s="46"/>
      <c r="B165" s="134"/>
      <c r="C165" s="47"/>
    </row>
    <row r="166" spans="1:3" ht="15.75">
      <c r="A166" s="46"/>
      <c r="B166" s="134"/>
      <c r="C166" s="47"/>
    </row>
    <row r="167" spans="1:3" ht="15.75">
      <c r="A167" s="46"/>
      <c r="B167" s="134"/>
      <c r="C167" s="47"/>
    </row>
    <row r="168" spans="1:3" ht="15.75">
      <c r="A168" s="46"/>
      <c r="B168" s="134"/>
      <c r="C168" s="47"/>
    </row>
    <row r="169" spans="1:3" ht="15.75">
      <c r="A169" s="46"/>
      <c r="B169" s="134"/>
      <c r="C169" s="47"/>
    </row>
    <row r="170" spans="1:3" ht="15.75">
      <c r="A170" s="46"/>
      <c r="B170" s="134"/>
      <c r="C170" s="47"/>
    </row>
  </sheetData>
  <sheetProtection selectLockedCells="1"/>
  <mergeCells count="50">
    <mergeCell ref="A1:AS1"/>
    <mergeCell ref="A2:AS2"/>
    <mergeCell ref="A3:AS3"/>
    <mergeCell ref="A4:AS4"/>
    <mergeCell ref="A5:A8"/>
    <mergeCell ref="B5:B8"/>
    <mergeCell ref="C5:C8"/>
    <mergeCell ref="D5:AM5"/>
    <mergeCell ref="AN5:AS6"/>
    <mergeCell ref="H7:H8"/>
    <mergeCell ref="D6:I6"/>
    <mergeCell ref="J6:O6"/>
    <mergeCell ref="P6:U6"/>
    <mergeCell ref="V6:AA6"/>
    <mergeCell ref="AB6:AG6"/>
    <mergeCell ref="AH6:AM6"/>
    <mergeCell ref="D7:E7"/>
    <mergeCell ref="F7:G7"/>
    <mergeCell ref="I7:I8"/>
    <mergeCell ref="J7:K7"/>
    <mergeCell ref="L7:M7"/>
    <mergeCell ref="N7:N8"/>
    <mergeCell ref="O7:O8"/>
    <mergeCell ref="AH7:AI7"/>
    <mergeCell ref="P7:Q7"/>
    <mergeCell ref="R7:S7"/>
    <mergeCell ref="T7:T8"/>
    <mergeCell ref="U7:U8"/>
    <mergeCell ref="V7:W7"/>
    <mergeCell ref="X7:Y7"/>
    <mergeCell ref="AM7:AM8"/>
    <mergeCell ref="Z7:Z8"/>
    <mergeCell ref="AN7:AO7"/>
    <mergeCell ref="AP7:AQ7"/>
    <mergeCell ref="AR7:AR8"/>
    <mergeCell ref="AA7:AA8"/>
    <mergeCell ref="AB7:AC7"/>
    <mergeCell ref="AD7:AE7"/>
    <mergeCell ref="AF7:AF8"/>
    <mergeCell ref="AG7:AG8"/>
    <mergeCell ref="AT5:AT8"/>
    <mergeCell ref="AU5:AU8"/>
    <mergeCell ref="A28:AM28"/>
    <mergeCell ref="A29:AM29"/>
    <mergeCell ref="AS7:AS8"/>
    <mergeCell ref="D10:AM10"/>
    <mergeCell ref="D18:AM18"/>
    <mergeCell ref="AN25:AS25"/>
    <mergeCell ref="AJ7:AK7"/>
    <mergeCell ref="AL7:AL8"/>
  </mergeCells>
  <printOptions/>
  <pageMargins left="1.4400000000000002" right="0.7500000000000001" top="0.98" bottom="0.98" header="0.5" footer="0.5"/>
  <pageSetup fitToHeight="1" fitToWidth="1" horizontalDpi="300" verticalDpi="300" orientation="landscape" paperSize="8" scale="92" r:id="rId1"/>
  <headerFooter alignWithMargins="0">
    <oddHeader>&amp;R&amp;"Arial,Regular"&amp;12&amp;K000000 1. számú melléklet a Katonai üzemeltetés mesterképzési szak tantervéhez</oddHeader>
  </headerFooter>
  <ignoredErrors>
    <ignoredError sqref="E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U173"/>
  <sheetViews>
    <sheetView zoomScale="91" zoomScaleNormal="91" zoomScaleSheetLayoutView="75" zoomScalePageLayoutView="0" workbookViewId="0" topLeftCell="A1">
      <pane xSplit="3" ySplit="7" topLeftCell="D3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8" sqref="J8"/>
    </sheetView>
  </sheetViews>
  <sheetFormatPr defaultColWidth="10.66015625" defaultRowHeight="12.75"/>
  <cols>
    <col min="1" max="1" width="17.16015625" style="1" customWidth="1"/>
    <col min="2" max="2" width="7.16015625" style="135" customWidth="1"/>
    <col min="3" max="3" width="66.66015625" style="2" customWidth="1"/>
    <col min="4" max="6" width="12" style="2" bestFit="1" customWidth="1"/>
    <col min="7" max="7" width="7.33203125" style="2" customWidth="1"/>
    <col min="8" max="8" width="8" style="2" customWidth="1"/>
    <col min="9" max="9" width="7.16015625" style="52" customWidth="1"/>
    <col min="10" max="10" width="4.83203125" style="2" bestFit="1" customWidth="1"/>
    <col min="11" max="11" width="7.33203125" style="2" customWidth="1"/>
    <col min="12" max="12" width="8.66015625" style="2" bestFit="1" customWidth="1"/>
    <col min="13" max="13" width="7.33203125" style="2" customWidth="1"/>
    <col min="14" max="15" width="6" style="2" customWidth="1"/>
    <col min="16" max="16" width="4.33203125" style="2" hidden="1" customWidth="1"/>
    <col min="17" max="17" width="7.33203125" style="2" hidden="1" customWidth="1"/>
    <col min="18" max="18" width="4.33203125" style="2" hidden="1" customWidth="1"/>
    <col min="19" max="19" width="7.33203125" style="2" hidden="1" customWidth="1"/>
    <col min="20" max="20" width="6" style="2" hidden="1" customWidth="1"/>
    <col min="21" max="21" width="6" style="52" hidden="1" customWidth="1"/>
    <col min="22" max="22" width="4.33203125" style="2" hidden="1" customWidth="1"/>
    <col min="23" max="23" width="7.33203125" style="2" hidden="1" customWidth="1"/>
    <col min="24" max="24" width="5.83203125" style="2" hidden="1" customWidth="1"/>
    <col min="25" max="25" width="8.16015625" style="2" hidden="1" customWidth="1"/>
    <col min="26" max="26" width="5.83203125" style="2" hidden="1" customWidth="1"/>
    <col min="27" max="27" width="5.83203125" style="52" hidden="1" customWidth="1"/>
    <col min="28" max="28" width="5.83203125" style="2" hidden="1" customWidth="1"/>
    <col min="29" max="29" width="8.16015625" style="2" hidden="1" customWidth="1"/>
    <col min="30" max="30" width="5.83203125" style="2" hidden="1" customWidth="1"/>
    <col min="31" max="31" width="8.16015625" style="2" hidden="1" customWidth="1"/>
    <col min="32" max="32" width="5.83203125" style="2" hidden="1" customWidth="1"/>
    <col min="33" max="33" width="5.83203125" style="52" hidden="1" customWidth="1"/>
    <col min="34" max="34" width="5.83203125" style="2" hidden="1" customWidth="1"/>
    <col min="35" max="35" width="8.16015625" style="2" hidden="1" customWidth="1"/>
    <col min="36" max="36" width="5.83203125" style="2" hidden="1" customWidth="1"/>
    <col min="37" max="37" width="8.16015625" style="2" hidden="1" customWidth="1"/>
    <col min="38" max="38" width="6.33203125" style="2" hidden="1" customWidth="1"/>
    <col min="39" max="39" width="6.33203125" style="52" hidden="1" customWidth="1"/>
    <col min="40" max="40" width="6.33203125" style="2" customWidth="1"/>
    <col min="41" max="41" width="8.16015625" style="2" customWidth="1"/>
    <col min="42" max="42" width="6.33203125" style="2" customWidth="1"/>
    <col min="43" max="43" width="8.16015625" style="2" customWidth="1"/>
    <col min="44" max="44" width="12" style="2" customWidth="1"/>
    <col min="45" max="45" width="8" style="2" hidden="1" customWidth="1"/>
    <col min="46" max="46" width="3.33203125" style="2" hidden="1" customWidth="1"/>
    <col min="47" max="47" width="19" style="2" hidden="1" customWidth="1"/>
    <col min="48" max="52" width="28.16015625" style="2" customWidth="1"/>
    <col min="53" max="53" width="1.83203125" style="2" customWidth="1"/>
    <col min="54" max="54" width="2.33203125" style="2" customWidth="1"/>
    <col min="55" max="16384" width="10.66015625" style="2" customWidth="1"/>
  </cols>
  <sheetData>
    <row r="1" spans="1:45" ht="21.75" customHeight="1">
      <c r="A1" s="418" t="s">
        <v>0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418"/>
      <c r="AF1" s="418"/>
      <c r="AG1" s="418"/>
      <c r="AH1" s="418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</row>
    <row r="2" spans="1:45" ht="21.75" customHeight="1">
      <c r="A2" s="419" t="s">
        <v>42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</row>
    <row r="3" spans="1:45" ht="21.75" customHeight="1">
      <c r="A3" s="419" t="s">
        <v>103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</row>
    <row r="4" spans="1:45" ht="21.75" customHeight="1" thickBot="1">
      <c r="A4" s="418" t="s">
        <v>1</v>
      </c>
      <c r="B4" s="418"/>
      <c r="C4" s="418"/>
      <c r="D4" s="418"/>
      <c r="E4" s="418"/>
      <c r="F4" s="418"/>
      <c r="G4" s="418"/>
      <c r="H4" s="418"/>
      <c r="I4" s="418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8"/>
      <c r="AC4" s="418"/>
      <c r="AD4" s="418"/>
      <c r="AE4" s="418"/>
      <c r="AF4" s="418"/>
      <c r="AG4" s="418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</row>
    <row r="5" spans="1:47" ht="15.75" customHeight="1" thickBot="1">
      <c r="A5" s="435" t="s">
        <v>2</v>
      </c>
      <c r="B5" s="437" t="s">
        <v>3</v>
      </c>
      <c r="C5" s="438" t="s">
        <v>4</v>
      </c>
      <c r="D5" s="439" t="s">
        <v>5</v>
      </c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39"/>
      <c r="AN5" s="440" t="s">
        <v>6</v>
      </c>
      <c r="AO5" s="440"/>
      <c r="AP5" s="440"/>
      <c r="AQ5" s="440"/>
      <c r="AR5" s="440"/>
      <c r="AS5" s="441"/>
      <c r="AT5" s="425" t="s">
        <v>72</v>
      </c>
      <c r="AU5" s="410" t="s">
        <v>41</v>
      </c>
    </row>
    <row r="6" spans="1:47" ht="15.75" customHeight="1" thickBot="1" thickTop="1">
      <c r="A6" s="436"/>
      <c r="B6" s="422"/>
      <c r="C6" s="423"/>
      <c r="D6" s="414" t="s">
        <v>7</v>
      </c>
      <c r="E6" s="414"/>
      <c r="F6" s="414"/>
      <c r="G6" s="414"/>
      <c r="H6" s="414"/>
      <c r="I6" s="414"/>
      <c r="J6" s="421" t="s">
        <v>8</v>
      </c>
      <c r="K6" s="421"/>
      <c r="L6" s="421"/>
      <c r="M6" s="421"/>
      <c r="N6" s="421"/>
      <c r="O6" s="421"/>
      <c r="P6" s="414" t="s">
        <v>9</v>
      </c>
      <c r="Q6" s="414"/>
      <c r="R6" s="414"/>
      <c r="S6" s="414"/>
      <c r="T6" s="414"/>
      <c r="U6" s="414"/>
      <c r="V6" s="413" t="s">
        <v>10</v>
      </c>
      <c r="W6" s="413"/>
      <c r="X6" s="413"/>
      <c r="Y6" s="413"/>
      <c r="Z6" s="413"/>
      <c r="AA6" s="413"/>
      <c r="AB6" s="414" t="s">
        <v>11</v>
      </c>
      <c r="AC6" s="414"/>
      <c r="AD6" s="414"/>
      <c r="AE6" s="414"/>
      <c r="AF6" s="414"/>
      <c r="AG6" s="414"/>
      <c r="AH6" s="421" t="s">
        <v>12</v>
      </c>
      <c r="AI6" s="421"/>
      <c r="AJ6" s="421"/>
      <c r="AK6" s="421"/>
      <c r="AL6" s="421"/>
      <c r="AM6" s="421"/>
      <c r="AN6" s="415"/>
      <c r="AO6" s="415"/>
      <c r="AP6" s="415"/>
      <c r="AQ6" s="415"/>
      <c r="AR6" s="415"/>
      <c r="AS6" s="442"/>
      <c r="AT6" s="426"/>
      <c r="AU6" s="411"/>
    </row>
    <row r="7" spans="1:47" ht="107.25" customHeight="1" thickBot="1" thickTop="1">
      <c r="A7" s="436"/>
      <c r="B7" s="422"/>
      <c r="C7" s="423"/>
      <c r="D7" s="399" t="s">
        <v>13</v>
      </c>
      <c r="E7" s="399"/>
      <c r="F7" s="398" t="s">
        <v>14</v>
      </c>
      <c r="G7" s="398"/>
      <c r="H7" s="395" t="s">
        <v>15</v>
      </c>
      <c r="I7" s="397" t="s">
        <v>45</v>
      </c>
      <c r="J7" s="399" t="s">
        <v>13</v>
      </c>
      <c r="K7" s="399"/>
      <c r="L7" s="398" t="s">
        <v>14</v>
      </c>
      <c r="M7" s="398"/>
      <c r="N7" s="395" t="s">
        <v>15</v>
      </c>
      <c r="O7" s="397" t="s">
        <v>45</v>
      </c>
      <c r="P7" s="399" t="s">
        <v>13</v>
      </c>
      <c r="Q7" s="399"/>
      <c r="R7" s="398" t="s">
        <v>14</v>
      </c>
      <c r="S7" s="398"/>
      <c r="T7" s="395" t="s">
        <v>15</v>
      </c>
      <c r="U7" s="397" t="s">
        <v>45</v>
      </c>
      <c r="V7" s="399" t="s">
        <v>13</v>
      </c>
      <c r="W7" s="399"/>
      <c r="X7" s="398" t="s">
        <v>14</v>
      </c>
      <c r="Y7" s="398"/>
      <c r="Z7" s="395" t="s">
        <v>15</v>
      </c>
      <c r="AA7" s="397" t="s">
        <v>45</v>
      </c>
      <c r="AB7" s="399" t="s">
        <v>13</v>
      </c>
      <c r="AC7" s="399"/>
      <c r="AD7" s="398" t="s">
        <v>14</v>
      </c>
      <c r="AE7" s="398"/>
      <c r="AF7" s="395" t="s">
        <v>15</v>
      </c>
      <c r="AG7" s="397" t="s">
        <v>45</v>
      </c>
      <c r="AH7" s="399" t="s">
        <v>13</v>
      </c>
      <c r="AI7" s="399"/>
      <c r="AJ7" s="398" t="s">
        <v>14</v>
      </c>
      <c r="AK7" s="398"/>
      <c r="AL7" s="395" t="s">
        <v>15</v>
      </c>
      <c r="AM7" s="409" t="s">
        <v>45</v>
      </c>
      <c r="AN7" s="403" t="s">
        <v>13</v>
      </c>
      <c r="AO7" s="399"/>
      <c r="AP7" s="398" t="s">
        <v>14</v>
      </c>
      <c r="AQ7" s="398"/>
      <c r="AR7" s="395" t="s">
        <v>15</v>
      </c>
      <c r="AS7" s="430" t="s">
        <v>52</v>
      </c>
      <c r="AT7" s="426"/>
      <c r="AU7" s="411"/>
    </row>
    <row r="8" spans="1:47" ht="79.5" customHeight="1" thickBot="1" thickTop="1">
      <c r="A8" s="436"/>
      <c r="B8" s="422"/>
      <c r="C8" s="423"/>
      <c r="D8" s="55" t="s">
        <v>34</v>
      </c>
      <c r="E8" s="317" t="s">
        <v>35</v>
      </c>
      <c r="F8" s="57" t="s">
        <v>34</v>
      </c>
      <c r="G8" s="317" t="s">
        <v>35</v>
      </c>
      <c r="H8" s="395"/>
      <c r="I8" s="397"/>
      <c r="J8" s="55" t="s">
        <v>34</v>
      </c>
      <c r="K8" s="317" t="s">
        <v>35</v>
      </c>
      <c r="L8" s="57" t="s">
        <v>34</v>
      </c>
      <c r="M8" s="317" t="s">
        <v>35</v>
      </c>
      <c r="N8" s="395"/>
      <c r="O8" s="397"/>
      <c r="P8" s="55" t="s">
        <v>34</v>
      </c>
      <c r="Q8" s="317" t="s">
        <v>35</v>
      </c>
      <c r="R8" s="57" t="s">
        <v>34</v>
      </c>
      <c r="S8" s="317" t="s">
        <v>35</v>
      </c>
      <c r="T8" s="395"/>
      <c r="U8" s="397"/>
      <c r="V8" s="55" t="s">
        <v>34</v>
      </c>
      <c r="W8" s="317" t="s">
        <v>35</v>
      </c>
      <c r="X8" s="57" t="s">
        <v>34</v>
      </c>
      <c r="Y8" s="317" t="s">
        <v>35</v>
      </c>
      <c r="Z8" s="395"/>
      <c r="AA8" s="397"/>
      <c r="AB8" s="55" t="s">
        <v>34</v>
      </c>
      <c r="AC8" s="317" t="s">
        <v>35</v>
      </c>
      <c r="AD8" s="57" t="s">
        <v>34</v>
      </c>
      <c r="AE8" s="317" t="s">
        <v>35</v>
      </c>
      <c r="AF8" s="395"/>
      <c r="AG8" s="397"/>
      <c r="AH8" s="55" t="s">
        <v>34</v>
      </c>
      <c r="AI8" s="317" t="s">
        <v>35</v>
      </c>
      <c r="AJ8" s="57" t="s">
        <v>34</v>
      </c>
      <c r="AK8" s="317" t="s">
        <v>35</v>
      </c>
      <c r="AL8" s="395"/>
      <c r="AM8" s="409"/>
      <c r="AN8" s="58" t="s">
        <v>34</v>
      </c>
      <c r="AO8" s="317" t="s">
        <v>35</v>
      </c>
      <c r="AP8" s="57" t="s">
        <v>34</v>
      </c>
      <c r="AQ8" s="317" t="s">
        <v>35</v>
      </c>
      <c r="AR8" s="395"/>
      <c r="AS8" s="430"/>
      <c r="AT8" s="427"/>
      <c r="AU8" s="412"/>
    </row>
    <row r="9" spans="1:47" ht="27.75" customHeight="1" thickBot="1">
      <c r="A9" s="357"/>
      <c r="B9" s="211"/>
      <c r="C9" s="212" t="s">
        <v>128</v>
      </c>
      <c r="D9" s="235">
        <f>Szak!E37</f>
        <v>17</v>
      </c>
      <c r="E9" s="236">
        <f>Szak!F37</f>
        <v>238</v>
      </c>
      <c r="F9" s="236">
        <f>Szak!G37</f>
        <v>15</v>
      </c>
      <c r="G9" s="236">
        <f>Szak!H37</f>
        <v>210</v>
      </c>
      <c r="H9" s="236">
        <f>Szak!I37</f>
        <v>30</v>
      </c>
      <c r="I9" s="236"/>
      <c r="J9" s="236">
        <f>Szak!K37</f>
        <v>2</v>
      </c>
      <c r="K9" s="236">
        <f>Szak!L37</f>
        <v>28</v>
      </c>
      <c r="L9" s="236">
        <f>Szak!M37</f>
        <v>6</v>
      </c>
      <c r="M9" s="236">
        <f>Szak!N37</f>
        <v>84</v>
      </c>
      <c r="N9" s="236">
        <f>Szak!O37</f>
        <v>10</v>
      </c>
      <c r="O9" s="236"/>
      <c r="P9" s="236" t="e">
        <f>Szak!Q37</f>
        <v>#VALUE!</v>
      </c>
      <c r="Q9" s="236" t="e">
        <f>Szak!R37</f>
        <v>#VALUE!</v>
      </c>
      <c r="R9" s="236" t="e">
        <f>Szak!S37</f>
        <v>#VALUE!</v>
      </c>
      <c r="S9" s="236" t="e">
        <f>Szak!T37</f>
        <v>#VALUE!</v>
      </c>
      <c r="T9" s="236" t="e">
        <f>Szak!U37</f>
        <v>#VALUE!</v>
      </c>
      <c r="U9" s="236" t="e">
        <f>Szak!V37</f>
        <v>#VALUE!</v>
      </c>
      <c r="V9" s="236" t="e">
        <f>Szak!W37</f>
        <v>#VALUE!</v>
      </c>
      <c r="W9" s="236" t="e">
        <f>Szak!X37</f>
        <v>#VALUE!</v>
      </c>
      <c r="X9" s="236" t="e">
        <f>Szak!Y37</f>
        <v>#VALUE!</v>
      </c>
      <c r="Y9" s="236" t="e">
        <f>Szak!Z37</f>
        <v>#VALUE!</v>
      </c>
      <c r="Z9" s="236" t="e">
        <f>Szak!AA37</f>
        <v>#VALUE!</v>
      </c>
      <c r="AA9" s="236" t="e">
        <f>Szak!AB37</f>
        <v>#VALUE!</v>
      </c>
      <c r="AB9" s="236" t="e">
        <f>Szak!AC37</f>
        <v>#VALUE!</v>
      </c>
      <c r="AC9" s="236" t="e">
        <f>Szak!AD37</f>
        <v>#VALUE!</v>
      </c>
      <c r="AD9" s="236" t="e">
        <f>Szak!AE37</f>
        <v>#VALUE!</v>
      </c>
      <c r="AE9" s="236" t="e">
        <f>Szak!AF37</f>
        <v>#VALUE!</v>
      </c>
      <c r="AF9" s="236" t="e">
        <f>Szak!AG37</f>
        <v>#VALUE!</v>
      </c>
      <c r="AG9" s="236" t="e">
        <f>Szak!AH37</f>
        <v>#VALUE!</v>
      </c>
      <c r="AH9" s="236" t="e">
        <f>Szak!AI37</f>
        <v>#VALUE!</v>
      </c>
      <c r="AI9" s="236" t="e">
        <f>Szak!AJ37</f>
        <v>#VALUE!</v>
      </c>
      <c r="AJ9" s="236" t="e">
        <f>Szak!AK37</f>
        <v>#VALUE!</v>
      </c>
      <c r="AK9" s="236" t="e">
        <f>Szak!AL37</f>
        <v>#VALUE!</v>
      </c>
      <c r="AL9" s="236" t="e">
        <f>Szak!AM37</f>
        <v>#VALUE!</v>
      </c>
      <c r="AM9" s="236" t="e">
        <f>Szak!AN37</f>
        <v>#VALUE!</v>
      </c>
      <c r="AN9" s="236">
        <f>Szak!AO37</f>
        <v>19</v>
      </c>
      <c r="AO9" s="236">
        <f>Szak!AP37</f>
        <v>266</v>
      </c>
      <c r="AP9" s="236">
        <f>Szak!AQ37</f>
        <v>19</v>
      </c>
      <c r="AQ9" s="236">
        <f>Szak!AR37</f>
        <v>294</v>
      </c>
      <c r="AR9" s="236">
        <f>Szak!AS37</f>
        <v>40</v>
      </c>
      <c r="AS9" s="358"/>
      <c r="AT9" s="351"/>
      <c r="AU9" s="305"/>
    </row>
    <row r="10" spans="1:47" s="3" customFormat="1" ht="15.75" customHeight="1" thickTop="1">
      <c r="A10" s="350"/>
      <c r="B10" s="209"/>
      <c r="C10" s="244" t="s">
        <v>148</v>
      </c>
      <c r="D10" s="431"/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431"/>
      <c r="AC10" s="431"/>
      <c r="AD10" s="431"/>
      <c r="AE10" s="431"/>
      <c r="AF10" s="431"/>
      <c r="AG10" s="431"/>
      <c r="AH10" s="431"/>
      <c r="AI10" s="431"/>
      <c r="AJ10" s="431"/>
      <c r="AK10" s="431"/>
      <c r="AL10" s="431"/>
      <c r="AM10" s="431"/>
      <c r="AN10" s="210"/>
      <c r="AO10" s="61">
        <f>IF(AN10=0,"",AN10)</f>
      </c>
      <c r="AP10" s="61"/>
      <c r="AQ10" s="61"/>
      <c r="AR10" s="61"/>
      <c r="AS10" s="359"/>
      <c r="AT10" s="352"/>
      <c r="AU10" s="306"/>
    </row>
    <row r="11" spans="1:47" ht="15.75" customHeight="1">
      <c r="A11" s="342" t="s">
        <v>111</v>
      </c>
      <c r="B11" s="215" t="s">
        <v>39</v>
      </c>
      <c r="C11" s="206" t="s">
        <v>95</v>
      </c>
      <c r="D11" s="231"/>
      <c r="E11" s="64"/>
      <c r="F11" s="63"/>
      <c r="G11" s="64"/>
      <c r="H11" s="65"/>
      <c r="I11" s="226"/>
      <c r="J11" s="79">
        <v>2</v>
      </c>
      <c r="K11" s="233">
        <f>IF(J11*14=0,"",J11*14)</f>
        <v>28</v>
      </c>
      <c r="L11" s="74"/>
      <c r="M11" s="64">
        <f>IF(L11*14=0,"",L11*14)</f>
      </c>
      <c r="N11" s="78">
        <v>2</v>
      </c>
      <c r="O11" s="226" t="s">
        <v>186</v>
      </c>
      <c r="P11" s="63"/>
      <c r="Q11" s="64">
        <f>IF(P11*15=0,"",P11*15)</f>
      </c>
      <c r="R11" s="63"/>
      <c r="S11" s="64">
        <f>IF(R11*15=0,"",R11*15)</f>
      </c>
      <c r="T11" s="65"/>
      <c r="U11" s="69"/>
      <c r="V11" s="67"/>
      <c r="W11" s="64">
        <f>IF(V11*15=0,"",V11*15)</f>
      </c>
      <c r="X11" s="63"/>
      <c r="Y11" s="64">
        <f>IF(X11*15=0,"",X11*15)</f>
      </c>
      <c r="Z11" s="65"/>
      <c r="AA11" s="70"/>
      <c r="AB11" s="67"/>
      <c r="AC11" s="64">
        <f>IF(AB11*15=0,"",AB11*15)</f>
      </c>
      <c r="AD11" s="65"/>
      <c r="AE11" s="64">
        <f>IF(AD11*15=0,"",AD11*15)</f>
      </c>
      <c r="AF11" s="65"/>
      <c r="AG11" s="68"/>
      <c r="AH11" s="63"/>
      <c r="AI11" s="64">
        <f>IF(AH11*15=0,"",AH11*15)</f>
      </c>
      <c r="AJ11" s="63"/>
      <c r="AK11" s="64">
        <f>IF(AJ11*15=0,"",AJ11*15)</f>
      </c>
      <c r="AL11" s="65"/>
      <c r="AM11" s="71"/>
      <c r="AN11" s="72">
        <f aca="true" t="shared" si="0" ref="AN11:AN18">IF(D11+J11+P11+V11+AB11+AH11=0,"",D11+J11+P11+V11+AB11+AH11)</f>
        <v>2</v>
      </c>
      <c r="AO11" s="64">
        <f>IF((D11+J11+P11+V11+AB11+AH11)*14=0,"",(D11+J11+P11+V11+AB11+AH11)*14)</f>
        <v>28</v>
      </c>
      <c r="AP11" s="73">
        <f aca="true" t="shared" si="1" ref="AP11:AP18">IF(F11+L11+R11+X11+AD11+AJ11=0,"",F11+L11+R11+X11+AD11+AJ11)</f>
      </c>
      <c r="AQ11" s="64">
        <f>IF((F11+L11+R11+X11+AD11+AJ11)*14=0,"",(F11+L11+R11+X11+AD11+AJ11)*14)</f>
      </c>
      <c r="AR11" s="73">
        <f aca="true" t="shared" si="2" ref="AR11:AR18">IF(H11+N11+T11+Z11+AF11+AL11=0,"",H11+N11+T11+Z11+AF11+AL11)</f>
        <v>2</v>
      </c>
      <c r="AS11" s="360"/>
      <c r="AT11" s="353"/>
      <c r="AU11" s="308"/>
    </row>
    <row r="12" spans="1:47" ht="15.75" customHeight="1">
      <c r="A12" s="342" t="s">
        <v>142</v>
      </c>
      <c r="B12" s="215" t="s">
        <v>39</v>
      </c>
      <c r="C12" s="206" t="s">
        <v>137</v>
      </c>
      <c r="D12" s="232"/>
      <c r="E12" s="64"/>
      <c r="F12" s="74"/>
      <c r="G12" s="64"/>
      <c r="H12" s="75"/>
      <c r="I12" s="226"/>
      <c r="J12" s="76">
        <v>1</v>
      </c>
      <c r="K12" s="233">
        <f aca="true" t="shared" si="3" ref="K12:K18">IF(J12*14=0,"",J12*14)</f>
        <v>14</v>
      </c>
      <c r="L12" s="74">
        <v>2</v>
      </c>
      <c r="M12" s="64">
        <v>28</v>
      </c>
      <c r="N12" s="74">
        <v>3</v>
      </c>
      <c r="O12" s="89" t="s">
        <v>57</v>
      </c>
      <c r="P12" s="74"/>
      <c r="Q12" s="64">
        <f>IF(P12*15=0,"",P12*15)</f>
      </c>
      <c r="R12" s="74"/>
      <c r="S12" s="64">
        <f>IF(R12*15=0,"",R12*15)</f>
      </c>
      <c r="T12" s="75"/>
      <c r="U12" s="69"/>
      <c r="V12" s="76"/>
      <c r="W12" s="64">
        <f>IF(V12*15=0,"",V12*15)</f>
      </c>
      <c r="X12" s="74"/>
      <c r="Y12" s="64">
        <f>IF(X12*15=0,"",X12*15)</f>
      </c>
      <c r="Z12" s="75"/>
      <c r="AA12" s="70"/>
      <c r="AB12" s="76"/>
      <c r="AC12" s="64">
        <f>IF(AB12*15=0,"",AB12*15)</f>
      </c>
      <c r="AD12" s="77"/>
      <c r="AE12" s="64">
        <f>IF(AD12*15=0,"",AD12*15)</f>
      </c>
      <c r="AF12" s="75"/>
      <c r="AG12" s="68"/>
      <c r="AH12" s="74"/>
      <c r="AI12" s="64">
        <f>IF(AH12*15=0,"",AH12*15)</f>
      </c>
      <c r="AJ12" s="74"/>
      <c r="AK12" s="64">
        <f>IF(AJ12*15=0,"",AJ12*15)</f>
      </c>
      <c r="AL12" s="75"/>
      <c r="AM12" s="71"/>
      <c r="AN12" s="72">
        <f t="shared" si="0"/>
        <v>1</v>
      </c>
      <c r="AO12" s="64">
        <f aca="true" t="shared" si="4" ref="AO12:AO18">IF((D12+J12+P12+V12+AB12+AH12)*14=0,"",(D12+J12+P12+V12+AB12+AH12)*14)</f>
        <v>14</v>
      </c>
      <c r="AP12" s="73">
        <f t="shared" si="1"/>
        <v>2</v>
      </c>
      <c r="AQ12" s="64">
        <f aca="true" t="shared" si="5" ref="AQ12:AQ18">IF((F12+L12+R12+X12+AD12+AJ12)*14=0,"",(F12+L12+R12+X12+AD12+AJ12)*14)</f>
        <v>28</v>
      </c>
      <c r="AR12" s="73">
        <f t="shared" si="2"/>
        <v>3</v>
      </c>
      <c r="AS12" s="360"/>
      <c r="AT12" s="353" t="s">
        <v>162</v>
      </c>
      <c r="AU12" s="307" t="s">
        <v>162</v>
      </c>
    </row>
    <row r="13" spans="1:47" ht="15.75" customHeight="1">
      <c r="A13" s="342" t="s">
        <v>113</v>
      </c>
      <c r="B13" s="215" t="s">
        <v>39</v>
      </c>
      <c r="C13" s="206" t="s">
        <v>87</v>
      </c>
      <c r="D13" s="232"/>
      <c r="E13" s="64"/>
      <c r="F13" s="74"/>
      <c r="G13" s="64"/>
      <c r="H13" s="75"/>
      <c r="I13" s="226"/>
      <c r="J13" s="79">
        <v>1</v>
      </c>
      <c r="K13" s="233">
        <f t="shared" si="3"/>
        <v>14</v>
      </c>
      <c r="L13" s="78">
        <v>1</v>
      </c>
      <c r="M13" s="64">
        <f aca="true" t="shared" si="6" ref="M13:M18">IF(L13*14=0,"",L13*14)</f>
        <v>14</v>
      </c>
      <c r="N13" s="78">
        <v>2</v>
      </c>
      <c r="O13" s="89" t="s">
        <v>57</v>
      </c>
      <c r="P13" s="74"/>
      <c r="Q13" s="64"/>
      <c r="R13" s="74"/>
      <c r="S13" s="64"/>
      <c r="T13" s="75"/>
      <c r="U13" s="69"/>
      <c r="V13" s="76"/>
      <c r="W13" s="64"/>
      <c r="X13" s="74"/>
      <c r="Y13" s="64"/>
      <c r="Z13" s="75"/>
      <c r="AA13" s="70"/>
      <c r="AB13" s="76"/>
      <c r="AC13" s="64"/>
      <c r="AD13" s="77"/>
      <c r="AE13" s="64"/>
      <c r="AF13" s="75"/>
      <c r="AG13" s="68"/>
      <c r="AH13" s="74"/>
      <c r="AI13" s="64"/>
      <c r="AJ13" s="74"/>
      <c r="AK13" s="64"/>
      <c r="AL13" s="75"/>
      <c r="AM13" s="71"/>
      <c r="AN13" s="72">
        <f t="shared" si="0"/>
        <v>1</v>
      </c>
      <c r="AO13" s="64">
        <f t="shared" si="4"/>
        <v>14</v>
      </c>
      <c r="AP13" s="73">
        <f t="shared" si="1"/>
        <v>1</v>
      </c>
      <c r="AQ13" s="64">
        <f t="shared" si="5"/>
        <v>14</v>
      </c>
      <c r="AR13" s="73">
        <f t="shared" si="2"/>
        <v>2</v>
      </c>
      <c r="AS13" s="360"/>
      <c r="AT13" s="353" t="s">
        <v>163</v>
      </c>
      <c r="AU13" s="307" t="s">
        <v>163</v>
      </c>
    </row>
    <row r="14" spans="1:47" ht="15.75" customHeight="1">
      <c r="A14" s="342" t="s">
        <v>110</v>
      </c>
      <c r="B14" s="215" t="s">
        <v>39</v>
      </c>
      <c r="C14" s="206" t="s">
        <v>138</v>
      </c>
      <c r="D14" s="232"/>
      <c r="E14" s="64"/>
      <c r="F14" s="74"/>
      <c r="G14" s="64"/>
      <c r="H14" s="75"/>
      <c r="I14" s="226"/>
      <c r="J14" s="79">
        <v>1</v>
      </c>
      <c r="K14" s="233">
        <f t="shared" si="3"/>
        <v>14</v>
      </c>
      <c r="L14" s="78">
        <v>1</v>
      </c>
      <c r="M14" s="64">
        <f t="shared" si="6"/>
        <v>14</v>
      </c>
      <c r="N14" s="78">
        <v>2</v>
      </c>
      <c r="O14" s="226" t="s">
        <v>186</v>
      </c>
      <c r="P14" s="74"/>
      <c r="Q14" s="64"/>
      <c r="R14" s="74"/>
      <c r="S14" s="64"/>
      <c r="T14" s="75"/>
      <c r="U14" s="69"/>
      <c r="V14" s="76"/>
      <c r="W14" s="64"/>
      <c r="X14" s="74"/>
      <c r="Y14" s="64"/>
      <c r="Z14" s="75"/>
      <c r="AA14" s="70"/>
      <c r="AB14" s="76"/>
      <c r="AC14" s="64"/>
      <c r="AD14" s="77"/>
      <c r="AE14" s="64"/>
      <c r="AF14" s="75"/>
      <c r="AG14" s="68"/>
      <c r="AH14" s="74"/>
      <c r="AI14" s="64"/>
      <c r="AJ14" s="74"/>
      <c r="AK14" s="64"/>
      <c r="AL14" s="75"/>
      <c r="AM14" s="71"/>
      <c r="AN14" s="72">
        <f t="shared" si="0"/>
        <v>1</v>
      </c>
      <c r="AO14" s="64">
        <f t="shared" si="4"/>
        <v>14</v>
      </c>
      <c r="AP14" s="73">
        <f t="shared" si="1"/>
        <v>1</v>
      </c>
      <c r="AQ14" s="64">
        <f t="shared" si="5"/>
        <v>14</v>
      </c>
      <c r="AR14" s="73">
        <f t="shared" si="2"/>
        <v>2</v>
      </c>
      <c r="AS14" s="360"/>
      <c r="AT14" s="353" t="s">
        <v>167</v>
      </c>
      <c r="AU14" s="307" t="s">
        <v>167</v>
      </c>
    </row>
    <row r="15" spans="1:47" ht="15.75" customHeight="1">
      <c r="A15" s="342" t="s">
        <v>143</v>
      </c>
      <c r="B15" s="215" t="s">
        <v>39</v>
      </c>
      <c r="C15" s="206" t="s">
        <v>139</v>
      </c>
      <c r="D15" s="232"/>
      <c r="E15" s="64"/>
      <c r="F15" s="74"/>
      <c r="G15" s="64"/>
      <c r="H15" s="75"/>
      <c r="I15" s="226"/>
      <c r="J15" s="79">
        <v>1</v>
      </c>
      <c r="K15" s="233">
        <f t="shared" si="3"/>
        <v>14</v>
      </c>
      <c r="L15" s="78">
        <v>1</v>
      </c>
      <c r="M15" s="64">
        <f t="shared" si="6"/>
        <v>14</v>
      </c>
      <c r="N15" s="78">
        <v>2</v>
      </c>
      <c r="O15" s="226" t="s">
        <v>186</v>
      </c>
      <c r="P15" s="74"/>
      <c r="Q15" s="64"/>
      <c r="R15" s="74"/>
      <c r="S15" s="64"/>
      <c r="T15" s="75"/>
      <c r="U15" s="69"/>
      <c r="V15" s="76"/>
      <c r="W15" s="64"/>
      <c r="X15" s="74"/>
      <c r="Y15" s="64"/>
      <c r="Z15" s="75"/>
      <c r="AA15" s="70"/>
      <c r="AB15" s="76"/>
      <c r="AC15" s="64"/>
      <c r="AD15" s="77"/>
      <c r="AE15" s="64"/>
      <c r="AF15" s="75"/>
      <c r="AG15" s="68"/>
      <c r="AH15" s="74"/>
      <c r="AI15" s="64"/>
      <c r="AJ15" s="74"/>
      <c r="AK15" s="64"/>
      <c r="AL15" s="75"/>
      <c r="AM15" s="71"/>
      <c r="AN15" s="72">
        <f t="shared" si="0"/>
        <v>1</v>
      </c>
      <c r="AO15" s="64">
        <f t="shared" si="4"/>
        <v>14</v>
      </c>
      <c r="AP15" s="73">
        <f t="shared" si="1"/>
        <v>1</v>
      </c>
      <c r="AQ15" s="64">
        <f t="shared" si="5"/>
        <v>14</v>
      </c>
      <c r="AR15" s="73">
        <f t="shared" si="2"/>
        <v>2</v>
      </c>
      <c r="AS15" s="360"/>
      <c r="AT15" s="353" t="s">
        <v>164</v>
      </c>
      <c r="AU15" s="307" t="s">
        <v>164</v>
      </c>
    </row>
    <row r="16" spans="1:47" ht="15.75" customHeight="1">
      <c r="A16" s="342" t="s">
        <v>144</v>
      </c>
      <c r="B16" s="215" t="s">
        <v>39</v>
      </c>
      <c r="C16" s="206" t="s">
        <v>140</v>
      </c>
      <c r="D16" s="232"/>
      <c r="E16" s="64"/>
      <c r="F16" s="74"/>
      <c r="G16" s="64"/>
      <c r="H16" s="75"/>
      <c r="I16" s="226"/>
      <c r="J16" s="79">
        <v>1</v>
      </c>
      <c r="K16" s="233">
        <f t="shared" si="3"/>
        <v>14</v>
      </c>
      <c r="L16" s="78">
        <v>2</v>
      </c>
      <c r="M16" s="64">
        <f t="shared" si="6"/>
        <v>28</v>
      </c>
      <c r="N16" s="78">
        <v>3</v>
      </c>
      <c r="O16" s="226" t="s">
        <v>186</v>
      </c>
      <c r="P16" s="74"/>
      <c r="Q16" s="64">
        <f>IF(P16*15=0,"",P16*15)</f>
      </c>
      <c r="R16" s="74"/>
      <c r="S16" s="64">
        <f>IF(R16*15=0,"",R16*15)</f>
      </c>
      <c r="T16" s="75"/>
      <c r="U16" s="69"/>
      <c r="V16" s="76"/>
      <c r="W16" s="64">
        <f>IF(V16*15=0,"",V16*15)</f>
      </c>
      <c r="X16" s="74"/>
      <c r="Y16" s="64">
        <f>IF(X16*15=0,"",X16*15)</f>
      </c>
      <c r="Z16" s="75"/>
      <c r="AA16" s="70"/>
      <c r="AB16" s="76"/>
      <c r="AC16" s="64">
        <f>IF(AB16*15=0,"",AB16*15)</f>
      </c>
      <c r="AD16" s="77"/>
      <c r="AE16" s="64">
        <f>IF(AD16*15=0,"",AD16*15)</f>
      </c>
      <c r="AF16" s="75"/>
      <c r="AG16" s="68"/>
      <c r="AH16" s="74"/>
      <c r="AI16" s="64">
        <f>IF(AH16*15=0,"",AH16*15)</f>
      </c>
      <c r="AJ16" s="74"/>
      <c r="AK16" s="64">
        <f>IF(AJ16*15=0,"",AJ16*15)</f>
      </c>
      <c r="AL16" s="75"/>
      <c r="AM16" s="71"/>
      <c r="AN16" s="72">
        <f t="shared" si="0"/>
        <v>1</v>
      </c>
      <c r="AO16" s="64">
        <f t="shared" si="4"/>
        <v>14</v>
      </c>
      <c r="AP16" s="73">
        <f t="shared" si="1"/>
        <v>2</v>
      </c>
      <c r="AQ16" s="64">
        <f t="shared" si="5"/>
        <v>28</v>
      </c>
      <c r="AR16" s="73">
        <f t="shared" si="2"/>
        <v>3</v>
      </c>
      <c r="AS16" s="360"/>
      <c r="AT16" s="353" t="s">
        <v>165</v>
      </c>
      <c r="AU16" s="307" t="s">
        <v>165</v>
      </c>
    </row>
    <row r="17" spans="1:47" ht="15.75" customHeight="1">
      <c r="A17" s="342" t="s">
        <v>145</v>
      </c>
      <c r="B17" s="215" t="s">
        <v>39</v>
      </c>
      <c r="C17" s="206" t="s">
        <v>141</v>
      </c>
      <c r="D17" s="232"/>
      <c r="E17" s="64"/>
      <c r="F17" s="74"/>
      <c r="G17" s="64"/>
      <c r="H17" s="75"/>
      <c r="I17" s="226"/>
      <c r="J17" s="76">
        <v>1</v>
      </c>
      <c r="K17" s="233">
        <f t="shared" si="3"/>
        <v>14</v>
      </c>
      <c r="L17" s="74">
        <v>2</v>
      </c>
      <c r="M17" s="64">
        <f t="shared" si="6"/>
        <v>28</v>
      </c>
      <c r="N17" s="78">
        <v>3</v>
      </c>
      <c r="O17" s="89" t="s">
        <v>57</v>
      </c>
      <c r="P17" s="74"/>
      <c r="Q17" s="64">
        <f>IF(P17*15=0,"",P17*15)</f>
      </c>
      <c r="R17" s="74"/>
      <c r="S17" s="64">
        <f>IF(R17*15=0,"",R17*15)</f>
      </c>
      <c r="T17" s="75"/>
      <c r="U17" s="69"/>
      <c r="V17" s="76"/>
      <c r="W17" s="64">
        <f>IF(V17*15=0,"",V17*15)</f>
      </c>
      <c r="X17" s="74"/>
      <c r="Y17" s="64">
        <f>IF(X17*15=0,"",X17*15)</f>
      </c>
      <c r="Z17" s="75"/>
      <c r="AA17" s="70"/>
      <c r="AB17" s="76"/>
      <c r="AC17" s="64">
        <f>IF(AB17*15=0,"",AB17*15)</f>
      </c>
      <c r="AD17" s="77"/>
      <c r="AE17" s="64">
        <f>IF(AD17*15=0,"",AD17*15)</f>
      </c>
      <c r="AF17" s="75"/>
      <c r="AG17" s="68"/>
      <c r="AH17" s="74"/>
      <c r="AI17" s="64">
        <f>IF(AH17*15=0,"",AH17*15)</f>
      </c>
      <c r="AJ17" s="74"/>
      <c r="AK17" s="64">
        <f>IF(AJ17*15=0,"",AJ17*15)</f>
      </c>
      <c r="AL17" s="75"/>
      <c r="AM17" s="71"/>
      <c r="AN17" s="72">
        <f t="shared" si="0"/>
        <v>1</v>
      </c>
      <c r="AO17" s="64">
        <f t="shared" si="4"/>
        <v>14</v>
      </c>
      <c r="AP17" s="73">
        <f t="shared" si="1"/>
        <v>2</v>
      </c>
      <c r="AQ17" s="64">
        <f t="shared" si="5"/>
        <v>28</v>
      </c>
      <c r="AR17" s="73">
        <f t="shared" si="2"/>
        <v>3</v>
      </c>
      <c r="AS17" s="360"/>
      <c r="AT17" s="353" t="s">
        <v>166</v>
      </c>
      <c r="AU17" s="307" t="s">
        <v>166</v>
      </c>
    </row>
    <row r="18" spans="1:47" ht="15.75" customHeight="1">
      <c r="A18" s="342" t="s">
        <v>112</v>
      </c>
      <c r="B18" s="215" t="s">
        <v>39</v>
      </c>
      <c r="C18" s="206" t="s">
        <v>50</v>
      </c>
      <c r="D18" s="232"/>
      <c r="E18" s="64"/>
      <c r="F18" s="74"/>
      <c r="G18" s="64"/>
      <c r="H18" s="75"/>
      <c r="I18" s="226"/>
      <c r="J18" s="76">
        <v>1</v>
      </c>
      <c r="K18" s="233">
        <f t="shared" si="3"/>
        <v>14</v>
      </c>
      <c r="L18" s="74">
        <v>2</v>
      </c>
      <c r="M18" s="64">
        <f t="shared" si="6"/>
        <v>28</v>
      </c>
      <c r="N18" s="74">
        <v>3</v>
      </c>
      <c r="O18" s="89" t="s">
        <v>57</v>
      </c>
      <c r="P18" s="74"/>
      <c r="Q18" s="64">
        <f>IF(P18*15=0,"",P18*15)</f>
      </c>
      <c r="R18" s="74"/>
      <c r="S18" s="64">
        <f>IF(R18*15=0,"",R18*15)</f>
      </c>
      <c r="T18" s="75"/>
      <c r="U18" s="69"/>
      <c r="V18" s="76"/>
      <c r="W18" s="64">
        <f>IF(V18*15=0,"",V18*15)</f>
      </c>
      <c r="X18" s="74"/>
      <c r="Y18" s="64">
        <f>IF(X18*15=0,"",X18*15)</f>
      </c>
      <c r="Z18" s="75"/>
      <c r="AA18" s="70"/>
      <c r="AB18" s="76"/>
      <c r="AC18" s="64">
        <f>IF(AB18*15=0,"",AB18*15)</f>
      </c>
      <c r="AD18" s="77"/>
      <c r="AE18" s="64">
        <f>IF(AD18*15=0,"",AD18*15)</f>
      </c>
      <c r="AF18" s="75"/>
      <c r="AG18" s="68"/>
      <c r="AH18" s="74"/>
      <c r="AI18" s="64">
        <f>IF(AH18*15=0,"",AH18*15)</f>
      </c>
      <c r="AJ18" s="74"/>
      <c r="AK18" s="64">
        <f>IF(AJ18*15=0,"",AJ18*15)</f>
      </c>
      <c r="AL18" s="75"/>
      <c r="AM18" s="71"/>
      <c r="AN18" s="72">
        <f t="shared" si="0"/>
        <v>1</v>
      </c>
      <c r="AO18" s="64">
        <f t="shared" si="4"/>
        <v>14</v>
      </c>
      <c r="AP18" s="73">
        <f t="shared" si="1"/>
        <v>2</v>
      </c>
      <c r="AQ18" s="64">
        <f t="shared" si="5"/>
        <v>28</v>
      </c>
      <c r="AR18" s="73">
        <f t="shared" si="2"/>
        <v>3</v>
      </c>
      <c r="AS18" s="360"/>
      <c r="AT18" s="354" t="s">
        <v>162</v>
      </c>
      <c r="AU18" s="311" t="s">
        <v>162</v>
      </c>
    </row>
    <row r="19" spans="1:47" s="3" customFormat="1" ht="15.75" customHeight="1" thickBot="1">
      <c r="A19" s="343"/>
      <c r="B19" s="125"/>
      <c r="C19" s="244" t="s">
        <v>149</v>
      </c>
      <c r="D19" s="87">
        <f>SUM(D11:D18)</f>
        <v>0</v>
      </c>
      <c r="E19" s="87">
        <f aca="true" t="shared" si="7" ref="E19:AR19">SUM(E11:E18)</f>
        <v>0</v>
      </c>
      <c r="F19" s="87">
        <f t="shared" si="7"/>
        <v>0</v>
      </c>
      <c r="G19" s="87">
        <f t="shared" si="7"/>
        <v>0</v>
      </c>
      <c r="H19" s="87">
        <f t="shared" si="7"/>
        <v>0</v>
      </c>
      <c r="I19" s="87"/>
      <c r="J19" s="87">
        <f t="shared" si="7"/>
        <v>9</v>
      </c>
      <c r="K19" s="87">
        <f t="shared" si="7"/>
        <v>126</v>
      </c>
      <c r="L19" s="87">
        <f t="shared" si="7"/>
        <v>11</v>
      </c>
      <c r="M19" s="87">
        <f t="shared" si="7"/>
        <v>154</v>
      </c>
      <c r="N19" s="87">
        <f t="shared" si="7"/>
        <v>20</v>
      </c>
      <c r="O19" s="87"/>
      <c r="P19" s="87">
        <f t="shared" si="7"/>
        <v>0</v>
      </c>
      <c r="Q19" s="87">
        <f t="shared" si="7"/>
        <v>0</v>
      </c>
      <c r="R19" s="87">
        <f t="shared" si="7"/>
        <v>0</v>
      </c>
      <c r="S19" s="87">
        <f t="shared" si="7"/>
        <v>0</v>
      </c>
      <c r="T19" s="87">
        <f t="shared" si="7"/>
        <v>0</v>
      </c>
      <c r="U19" s="87">
        <f t="shared" si="7"/>
        <v>0</v>
      </c>
      <c r="V19" s="87">
        <f t="shared" si="7"/>
        <v>0</v>
      </c>
      <c r="W19" s="87">
        <f t="shared" si="7"/>
        <v>0</v>
      </c>
      <c r="X19" s="87">
        <f t="shared" si="7"/>
        <v>0</v>
      </c>
      <c r="Y19" s="87">
        <f t="shared" si="7"/>
        <v>0</v>
      </c>
      <c r="Z19" s="87">
        <f t="shared" si="7"/>
        <v>0</v>
      </c>
      <c r="AA19" s="87">
        <f t="shared" si="7"/>
        <v>0</v>
      </c>
      <c r="AB19" s="87">
        <f t="shared" si="7"/>
        <v>0</v>
      </c>
      <c r="AC19" s="87">
        <f t="shared" si="7"/>
        <v>0</v>
      </c>
      <c r="AD19" s="87">
        <f t="shared" si="7"/>
        <v>0</v>
      </c>
      <c r="AE19" s="87">
        <f t="shared" si="7"/>
        <v>0</v>
      </c>
      <c r="AF19" s="87">
        <f t="shared" si="7"/>
        <v>0</v>
      </c>
      <c r="AG19" s="87">
        <f t="shared" si="7"/>
        <v>0</v>
      </c>
      <c r="AH19" s="87">
        <f t="shared" si="7"/>
        <v>0</v>
      </c>
      <c r="AI19" s="87">
        <f t="shared" si="7"/>
        <v>0</v>
      </c>
      <c r="AJ19" s="87">
        <f t="shared" si="7"/>
        <v>0</v>
      </c>
      <c r="AK19" s="87">
        <f t="shared" si="7"/>
        <v>0</v>
      </c>
      <c r="AL19" s="87">
        <f t="shared" si="7"/>
        <v>0</v>
      </c>
      <c r="AM19" s="87">
        <f t="shared" si="7"/>
        <v>0</v>
      </c>
      <c r="AN19" s="87">
        <f t="shared" si="7"/>
        <v>9</v>
      </c>
      <c r="AO19" s="87">
        <f t="shared" si="7"/>
        <v>126</v>
      </c>
      <c r="AP19" s="87">
        <f t="shared" si="7"/>
        <v>11</v>
      </c>
      <c r="AQ19" s="87">
        <f t="shared" si="7"/>
        <v>154</v>
      </c>
      <c r="AR19" s="87">
        <f t="shared" si="7"/>
        <v>20</v>
      </c>
      <c r="AS19" s="361"/>
      <c r="AU19" s="306"/>
    </row>
    <row r="20" spans="1:47" s="53" customFormat="1" ht="21.75" customHeight="1" thickBot="1">
      <c r="A20" s="344"/>
      <c r="B20" s="127"/>
      <c r="C20" s="94" t="s">
        <v>17</v>
      </c>
      <c r="D20" s="95">
        <f>D9+D19</f>
        <v>17</v>
      </c>
      <c r="E20" s="95">
        <f aca="true" t="shared" si="8" ref="E20:AR20">E9+E19</f>
        <v>238</v>
      </c>
      <c r="F20" s="95">
        <f t="shared" si="8"/>
        <v>15</v>
      </c>
      <c r="G20" s="95">
        <f t="shared" si="8"/>
        <v>210</v>
      </c>
      <c r="H20" s="95">
        <f t="shared" si="8"/>
        <v>30</v>
      </c>
      <c r="I20" s="95"/>
      <c r="J20" s="95">
        <f t="shared" si="8"/>
        <v>11</v>
      </c>
      <c r="K20" s="95">
        <f t="shared" si="8"/>
        <v>154</v>
      </c>
      <c r="L20" s="95">
        <f t="shared" si="8"/>
        <v>17</v>
      </c>
      <c r="M20" s="95">
        <f t="shared" si="8"/>
        <v>238</v>
      </c>
      <c r="N20" s="95">
        <f t="shared" si="8"/>
        <v>30</v>
      </c>
      <c r="O20" s="95"/>
      <c r="P20" s="95" t="e">
        <f t="shared" si="8"/>
        <v>#VALUE!</v>
      </c>
      <c r="Q20" s="95" t="e">
        <f t="shared" si="8"/>
        <v>#VALUE!</v>
      </c>
      <c r="R20" s="95" t="e">
        <f t="shared" si="8"/>
        <v>#VALUE!</v>
      </c>
      <c r="S20" s="95" t="e">
        <f t="shared" si="8"/>
        <v>#VALUE!</v>
      </c>
      <c r="T20" s="95" t="e">
        <f t="shared" si="8"/>
        <v>#VALUE!</v>
      </c>
      <c r="U20" s="95" t="e">
        <f t="shared" si="8"/>
        <v>#VALUE!</v>
      </c>
      <c r="V20" s="95" t="e">
        <f t="shared" si="8"/>
        <v>#VALUE!</v>
      </c>
      <c r="W20" s="95" t="e">
        <f t="shared" si="8"/>
        <v>#VALUE!</v>
      </c>
      <c r="X20" s="95" t="e">
        <f t="shared" si="8"/>
        <v>#VALUE!</v>
      </c>
      <c r="Y20" s="95" t="e">
        <f t="shared" si="8"/>
        <v>#VALUE!</v>
      </c>
      <c r="Z20" s="95" t="e">
        <f t="shared" si="8"/>
        <v>#VALUE!</v>
      </c>
      <c r="AA20" s="95" t="e">
        <f t="shared" si="8"/>
        <v>#VALUE!</v>
      </c>
      <c r="AB20" s="95" t="e">
        <f t="shared" si="8"/>
        <v>#VALUE!</v>
      </c>
      <c r="AC20" s="95" t="e">
        <f t="shared" si="8"/>
        <v>#VALUE!</v>
      </c>
      <c r="AD20" s="95" t="e">
        <f t="shared" si="8"/>
        <v>#VALUE!</v>
      </c>
      <c r="AE20" s="95" t="e">
        <f t="shared" si="8"/>
        <v>#VALUE!</v>
      </c>
      <c r="AF20" s="95" t="e">
        <f t="shared" si="8"/>
        <v>#VALUE!</v>
      </c>
      <c r="AG20" s="95" t="e">
        <f t="shared" si="8"/>
        <v>#VALUE!</v>
      </c>
      <c r="AH20" s="95" t="e">
        <f t="shared" si="8"/>
        <v>#VALUE!</v>
      </c>
      <c r="AI20" s="95" t="e">
        <f t="shared" si="8"/>
        <v>#VALUE!</v>
      </c>
      <c r="AJ20" s="95" t="e">
        <f t="shared" si="8"/>
        <v>#VALUE!</v>
      </c>
      <c r="AK20" s="95" t="e">
        <f t="shared" si="8"/>
        <v>#VALUE!</v>
      </c>
      <c r="AL20" s="95" t="e">
        <f t="shared" si="8"/>
        <v>#VALUE!</v>
      </c>
      <c r="AM20" s="95" t="e">
        <f t="shared" si="8"/>
        <v>#VALUE!</v>
      </c>
      <c r="AN20" s="95">
        <f t="shared" si="8"/>
        <v>28</v>
      </c>
      <c r="AO20" s="95">
        <f t="shared" si="8"/>
        <v>392</v>
      </c>
      <c r="AP20" s="95">
        <f t="shared" si="8"/>
        <v>30</v>
      </c>
      <c r="AQ20" s="95">
        <f t="shared" si="8"/>
        <v>448</v>
      </c>
      <c r="AR20" s="95">
        <f t="shared" si="8"/>
        <v>60</v>
      </c>
      <c r="AS20" s="362"/>
      <c r="AT20" s="355"/>
      <c r="AU20" s="309"/>
    </row>
    <row r="21" spans="1:47" ht="15.75" customHeight="1">
      <c r="A21" s="345"/>
      <c r="B21" s="126"/>
      <c r="C21" s="180" t="s">
        <v>18</v>
      </c>
      <c r="D21" s="396"/>
      <c r="E21" s="396"/>
      <c r="F21" s="396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6"/>
      <c r="AM21" s="396"/>
      <c r="AN21" s="99"/>
      <c r="AO21" s="100"/>
      <c r="AP21" s="100"/>
      <c r="AQ21" s="100"/>
      <c r="AR21" s="100"/>
      <c r="AS21" s="363"/>
      <c r="AT21" s="353"/>
      <c r="AU21" s="308"/>
    </row>
    <row r="22" spans="1:47" ht="15.75" customHeight="1">
      <c r="A22" s="342"/>
      <c r="B22" s="190" t="s">
        <v>39</v>
      </c>
      <c r="C22" s="216" t="s">
        <v>134</v>
      </c>
      <c r="D22" s="102"/>
      <c r="E22" s="64">
        <f>IF(D22*15=0,"",D22*15)</f>
      </c>
      <c r="F22" s="103"/>
      <c r="G22" s="64"/>
      <c r="H22" s="104"/>
      <c r="I22" s="101"/>
      <c r="J22" s="102"/>
      <c r="K22" s="64">
        <f>IF(J22*15=0,"",J22*15)</f>
      </c>
      <c r="L22" s="103"/>
      <c r="M22" s="64">
        <f>IF(L22*15=0,"",L22*15)</f>
      </c>
      <c r="N22" s="104"/>
      <c r="O22" s="101"/>
      <c r="P22" s="102"/>
      <c r="Q22" s="64">
        <f>IF(P22*15=0,"",P22*15)</f>
      </c>
      <c r="R22" s="103"/>
      <c r="S22" s="64">
        <f>IF(R22*15=0,"",R22*15)</f>
      </c>
      <c r="T22" s="104" t="s">
        <v>19</v>
      </c>
      <c r="U22" s="105"/>
      <c r="V22" s="102"/>
      <c r="W22" s="64">
        <f>IF(V22*15=0,"",V22*15)</f>
      </c>
      <c r="X22" s="103"/>
      <c r="Y22" s="64">
        <f>IF(X22*15=0,"",X22*15)</f>
      </c>
      <c r="Z22" s="104" t="s">
        <v>19</v>
      </c>
      <c r="AA22" s="105"/>
      <c r="AB22" s="102"/>
      <c r="AC22" s="64">
        <f>IF(AB22*15=0,"",AB22*15)</f>
      </c>
      <c r="AD22" s="103"/>
      <c r="AE22" s="64">
        <f>IF(AD22*15=0,"",AD22*15)</f>
      </c>
      <c r="AF22" s="104" t="s">
        <v>19</v>
      </c>
      <c r="AG22" s="105"/>
      <c r="AH22" s="102"/>
      <c r="AI22" s="64">
        <f>IF(AH22*15=0,"",AH22*15)</f>
      </c>
      <c r="AJ22" s="103"/>
      <c r="AK22" s="64">
        <f>IF(AJ22*15=0,"",AJ22*15)</f>
      </c>
      <c r="AL22" s="104" t="s">
        <v>19</v>
      </c>
      <c r="AM22" s="106"/>
      <c r="AN22" s="72">
        <f>IF(D22+J22+P22+V22+AB22+AH22=0,"",D22+J22+P22+V22+AB22+AH22)</f>
      </c>
      <c r="AO22" s="64">
        <f>IF((D22+J22+P22+V22+AB22+AH22)*15=0,"",(D22+J22+P22+V22+AB22+AH22)*15)</f>
      </c>
      <c r="AP22" s="73">
        <f>IF(F22+L22+R22+X22+AD22+AJ22=0,"",F22+L22+R22+X22+AD22+AJ22)</f>
      </c>
      <c r="AQ22" s="64">
        <f>IF((F22+L22+R22+X22+AD22+AJ22)*15=0,"",(F22+L22+R22+X22+AD22+AJ22)*15)</f>
      </c>
      <c r="AR22" s="104" t="s">
        <v>19</v>
      </c>
      <c r="AS22" s="360">
        <f>IF(D22+F22+J22+L22+P22+R22+V22+X22+AB22+AD22+AH22+AJ22=0,"",D22+F22+J22+L22+P22+R22+V22+X22+AB22+AD22+AH22+AJ22)</f>
      </c>
      <c r="AT22" s="353"/>
      <c r="AU22" s="308"/>
    </row>
    <row r="23" spans="1:47" ht="15.75" customHeight="1">
      <c r="A23" s="342"/>
      <c r="B23" s="190" t="s">
        <v>16</v>
      </c>
      <c r="C23" s="216" t="s">
        <v>135</v>
      </c>
      <c r="D23" s="102"/>
      <c r="E23" s="64"/>
      <c r="F23" s="103"/>
      <c r="G23" s="64"/>
      <c r="H23" s="104"/>
      <c r="I23" s="193"/>
      <c r="J23" s="102"/>
      <c r="K23" s="64"/>
      <c r="L23" s="103"/>
      <c r="M23" s="64"/>
      <c r="N23" s="104"/>
      <c r="O23" s="193"/>
      <c r="P23" s="102"/>
      <c r="Q23" s="64"/>
      <c r="R23" s="103"/>
      <c r="S23" s="64"/>
      <c r="T23" s="104"/>
      <c r="U23" s="105"/>
      <c r="V23" s="102"/>
      <c r="W23" s="64"/>
      <c r="X23" s="103"/>
      <c r="Y23" s="64"/>
      <c r="Z23" s="104"/>
      <c r="AA23" s="105"/>
      <c r="AB23" s="102"/>
      <c r="AC23" s="64"/>
      <c r="AD23" s="103"/>
      <c r="AE23" s="64"/>
      <c r="AF23" s="104"/>
      <c r="AG23" s="105"/>
      <c r="AH23" s="102"/>
      <c r="AI23" s="64"/>
      <c r="AJ23" s="103"/>
      <c r="AK23" s="64"/>
      <c r="AL23" s="104"/>
      <c r="AM23" s="106"/>
      <c r="AN23" s="72"/>
      <c r="AO23" s="64"/>
      <c r="AP23" s="73"/>
      <c r="AQ23" s="64"/>
      <c r="AR23" s="104"/>
      <c r="AS23" s="360"/>
      <c r="AT23" s="353"/>
      <c r="AU23" s="308"/>
    </row>
    <row r="24" spans="1:47" ht="15.75" customHeight="1" thickBot="1">
      <c r="A24" s="342"/>
      <c r="B24" s="190" t="s">
        <v>16</v>
      </c>
      <c r="C24" s="216" t="s">
        <v>136</v>
      </c>
      <c r="D24" s="102"/>
      <c r="E24" s="64"/>
      <c r="F24" s="103"/>
      <c r="G24" s="64"/>
      <c r="H24" s="104"/>
      <c r="I24" s="192"/>
      <c r="J24" s="102"/>
      <c r="K24" s="64"/>
      <c r="L24" s="103"/>
      <c r="M24" s="64"/>
      <c r="N24" s="104"/>
      <c r="O24" s="192"/>
      <c r="P24" s="102"/>
      <c r="Q24" s="64"/>
      <c r="R24" s="103"/>
      <c r="S24" s="64"/>
      <c r="T24" s="104"/>
      <c r="U24" s="105"/>
      <c r="V24" s="102"/>
      <c r="W24" s="64"/>
      <c r="X24" s="103"/>
      <c r="Y24" s="64"/>
      <c r="Z24" s="104"/>
      <c r="AA24" s="105"/>
      <c r="AB24" s="102"/>
      <c r="AC24" s="64"/>
      <c r="AD24" s="103"/>
      <c r="AE24" s="64"/>
      <c r="AF24" s="104"/>
      <c r="AG24" s="105"/>
      <c r="AH24" s="102"/>
      <c r="AI24" s="64"/>
      <c r="AJ24" s="103"/>
      <c r="AK24" s="64"/>
      <c r="AL24" s="104"/>
      <c r="AM24" s="106"/>
      <c r="AN24" s="72"/>
      <c r="AO24" s="64"/>
      <c r="AP24" s="73">
        <f>IF(F24+L24+R24+X24+AD24+AJ24=0,"",F24+L24+R24+X24+AD24+AJ24)</f>
      </c>
      <c r="AQ24" s="64">
        <f>IF((F24+L24+R24+X24+AD24+AJ24)*15=0,"",(F24+L24+R24+X24+AD24+AJ24)*15)</f>
      </c>
      <c r="AR24" s="104" t="s">
        <v>19</v>
      </c>
      <c r="AS24" s="360">
        <f>IF(D24+F24+J24+L24+P24+R24+V24+X24+AB24+AD24+AH24+AJ24=0,"",D24+F24+J24+L24+P24+R24+V24+X24+AB24+AD24+AH24+AJ24)</f>
      </c>
      <c r="AT24" s="353"/>
      <c r="AU24" s="308"/>
    </row>
    <row r="25" spans="1:47" ht="15.75" customHeight="1" thickBot="1">
      <c r="A25" s="346"/>
      <c r="B25" s="108"/>
      <c r="C25" s="109" t="s">
        <v>20</v>
      </c>
      <c r="D25" s="110">
        <f>SUM(D22:D24)</f>
        <v>0</v>
      </c>
      <c r="E25" s="110">
        <f aca="true" t="shared" si="9" ref="E25:AR25">SUM(E22:E24)</f>
        <v>0</v>
      </c>
      <c r="F25" s="110">
        <f t="shared" si="9"/>
        <v>0</v>
      </c>
      <c r="G25" s="110">
        <f t="shared" si="9"/>
        <v>0</v>
      </c>
      <c r="H25" s="110">
        <f t="shared" si="9"/>
        <v>0</v>
      </c>
      <c r="I25" s="110"/>
      <c r="J25" s="110">
        <f t="shared" si="9"/>
        <v>0</v>
      </c>
      <c r="K25" s="110">
        <f t="shared" si="9"/>
        <v>0</v>
      </c>
      <c r="L25" s="110">
        <f t="shared" si="9"/>
        <v>0</v>
      </c>
      <c r="M25" s="110">
        <f t="shared" si="9"/>
        <v>0</v>
      </c>
      <c r="N25" s="110">
        <f t="shared" si="9"/>
        <v>0</v>
      </c>
      <c r="O25" s="110"/>
      <c r="P25" s="110">
        <f t="shared" si="9"/>
        <v>0</v>
      </c>
      <c r="Q25" s="110">
        <f t="shared" si="9"/>
        <v>0</v>
      </c>
      <c r="R25" s="110">
        <f t="shared" si="9"/>
        <v>0</v>
      </c>
      <c r="S25" s="110">
        <f t="shared" si="9"/>
        <v>0</v>
      </c>
      <c r="T25" s="110">
        <f t="shared" si="9"/>
        <v>0</v>
      </c>
      <c r="U25" s="110">
        <f t="shared" si="9"/>
        <v>0</v>
      </c>
      <c r="V25" s="110">
        <f t="shared" si="9"/>
        <v>0</v>
      </c>
      <c r="W25" s="110">
        <f t="shared" si="9"/>
        <v>0</v>
      </c>
      <c r="X25" s="110">
        <f t="shared" si="9"/>
        <v>0</v>
      </c>
      <c r="Y25" s="110">
        <f t="shared" si="9"/>
        <v>0</v>
      </c>
      <c r="Z25" s="110">
        <f t="shared" si="9"/>
        <v>0</v>
      </c>
      <c r="AA25" s="110">
        <f t="shared" si="9"/>
        <v>0</v>
      </c>
      <c r="AB25" s="110">
        <f t="shared" si="9"/>
        <v>0</v>
      </c>
      <c r="AC25" s="110">
        <f t="shared" si="9"/>
        <v>0</v>
      </c>
      <c r="AD25" s="110">
        <f t="shared" si="9"/>
        <v>0</v>
      </c>
      <c r="AE25" s="110">
        <f t="shared" si="9"/>
        <v>0</v>
      </c>
      <c r="AF25" s="110">
        <f t="shared" si="9"/>
        <v>0</v>
      </c>
      <c r="AG25" s="110">
        <f t="shared" si="9"/>
        <v>0</v>
      </c>
      <c r="AH25" s="110">
        <f t="shared" si="9"/>
        <v>0</v>
      </c>
      <c r="AI25" s="110">
        <f t="shared" si="9"/>
        <v>0</v>
      </c>
      <c r="AJ25" s="110">
        <f t="shared" si="9"/>
        <v>0</v>
      </c>
      <c r="AK25" s="110">
        <f t="shared" si="9"/>
        <v>0</v>
      </c>
      <c r="AL25" s="110">
        <f t="shared" si="9"/>
        <v>0</v>
      </c>
      <c r="AM25" s="110">
        <f t="shared" si="9"/>
        <v>0</v>
      </c>
      <c r="AN25" s="110">
        <f t="shared" si="9"/>
        <v>0</v>
      </c>
      <c r="AO25" s="110">
        <f t="shared" si="9"/>
        <v>0</v>
      </c>
      <c r="AP25" s="110">
        <f t="shared" si="9"/>
        <v>0</v>
      </c>
      <c r="AQ25" s="110">
        <f t="shared" si="9"/>
        <v>0</v>
      </c>
      <c r="AR25" s="110">
        <f t="shared" si="9"/>
        <v>0</v>
      </c>
      <c r="AS25" s="364"/>
      <c r="AT25" s="353"/>
      <c r="AU25" s="308"/>
    </row>
    <row r="26" spans="1:47" s="7" customFormat="1" ht="21.75" customHeight="1" thickBot="1">
      <c r="A26" s="347"/>
      <c r="B26" s="128"/>
      <c r="C26" s="114" t="s">
        <v>36</v>
      </c>
      <c r="D26" s="96">
        <f>SUM(D9,D22)</f>
        <v>17</v>
      </c>
      <c r="E26" s="96">
        <f aca="true" t="shared" si="10" ref="E26:AM26">SUM(E9,E22)</f>
        <v>238</v>
      </c>
      <c r="F26" s="96">
        <f t="shared" si="10"/>
        <v>15</v>
      </c>
      <c r="G26" s="96">
        <f t="shared" si="10"/>
        <v>210</v>
      </c>
      <c r="H26" s="96">
        <f t="shared" si="10"/>
        <v>30</v>
      </c>
      <c r="I26" s="96"/>
      <c r="J26" s="96">
        <f t="shared" si="10"/>
        <v>2</v>
      </c>
      <c r="K26" s="96">
        <f>SUM(K20,K25)</f>
        <v>154</v>
      </c>
      <c r="L26" s="96">
        <f t="shared" si="10"/>
        <v>6</v>
      </c>
      <c r="M26" s="96">
        <f>SUM(M20,M25)</f>
        <v>238</v>
      </c>
      <c r="N26" s="96">
        <f t="shared" si="10"/>
        <v>10</v>
      </c>
      <c r="O26" s="96"/>
      <c r="P26" s="96" t="e">
        <f t="shared" si="10"/>
        <v>#VALUE!</v>
      </c>
      <c r="Q26" s="96" t="e">
        <f t="shared" si="10"/>
        <v>#VALUE!</v>
      </c>
      <c r="R26" s="96" t="e">
        <f t="shared" si="10"/>
        <v>#VALUE!</v>
      </c>
      <c r="S26" s="96" t="e">
        <f t="shared" si="10"/>
        <v>#VALUE!</v>
      </c>
      <c r="T26" s="96" t="e">
        <f t="shared" si="10"/>
        <v>#VALUE!</v>
      </c>
      <c r="U26" s="96" t="e">
        <f t="shared" si="10"/>
        <v>#VALUE!</v>
      </c>
      <c r="V26" s="96" t="e">
        <f t="shared" si="10"/>
        <v>#VALUE!</v>
      </c>
      <c r="W26" s="96" t="e">
        <f t="shared" si="10"/>
        <v>#VALUE!</v>
      </c>
      <c r="X26" s="96" t="e">
        <f t="shared" si="10"/>
        <v>#VALUE!</v>
      </c>
      <c r="Y26" s="96" t="e">
        <f t="shared" si="10"/>
        <v>#VALUE!</v>
      </c>
      <c r="Z26" s="96" t="e">
        <f t="shared" si="10"/>
        <v>#VALUE!</v>
      </c>
      <c r="AA26" s="96" t="e">
        <f t="shared" si="10"/>
        <v>#VALUE!</v>
      </c>
      <c r="AB26" s="96" t="e">
        <f t="shared" si="10"/>
        <v>#VALUE!</v>
      </c>
      <c r="AC26" s="96" t="e">
        <f t="shared" si="10"/>
        <v>#VALUE!</v>
      </c>
      <c r="AD26" s="96" t="e">
        <f t="shared" si="10"/>
        <v>#VALUE!</v>
      </c>
      <c r="AE26" s="96" t="e">
        <f t="shared" si="10"/>
        <v>#VALUE!</v>
      </c>
      <c r="AF26" s="96" t="e">
        <f t="shared" si="10"/>
        <v>#VALUE!</v>
      </c>
      <c r="AG26" s="96" t="e">
        <f t="shared" si="10"/>
        <v>#VALUE!</v>
      </c>
      <c r="AH26" s="96" t="e">
        <f t="shared" si="10"/>
        <v>#VALUE!</v>
      </c>
      <c r="AI26" s="96" t="e">
        <f t="shared" si="10"/>
        <v>#VALUE!</v>
      </c>
      <c r="AJ26" s="96" t="e">
        <f t="shared" si="10"/>
        <v>#VALUE!</v>
      </c>
      <c r="AK26" s="96" t="e">
        <f t="shared" si="10"/>
        <v>#VALUE!</v>
      </c>
      <c r="AL26" s="96" t="e">
        <f t="shared" si="10"/>
        <v>#VALUE!</v>
      </c>
      <c r="AM26" s="96" t="e">
        <f t="shared" si="10"/>
        <v>#VALUE!</v>
      </c>
      <c r="AN26" s="96">
        <f>SUM(AN20,AN22)</f>
        <v>28</v>
      </c>
      <c r="AO26" s="96">
        <f>SUM(AO20,AO22)</f>
        <v>392</v>
      </c>
      <c r="AP26" s="96">
        <f>SUM(AP20,AP22)</f>
        <v>30</v>
      </c>
      <c r="AQ26" s="96">
        <f>SUM(AQ20,AQ22)</f>
        <v>448</v>
      </c>
      <c r="AR26" s="96">
        <f>SUM(AR20,AR22)</f>
        <v>60</v>
      </c>
      <c r="AS26" s="365"/>
      <c r="AT26" s="356"/>
      <c r="AU26" s="310"/>
    </row>
    <row r="27" spans="1:47" s="7" customFormat="1" ht="21.75" customHeight="1" hidden="1" thickBot="1">
      <c r="A27" s="348"/>
      <c r="B27" s="137"/>
      <c r="C27" s="138"/>
      <c r="D27" s="139"/>
      <c r="E27" s="139"/>
      <c r="F27" s="139"/>
      <c r="G27" s="139"/>
      <c r="H27" s="140"/>
      <c r="I27" s="139"/>
      <c r="J27" s="139"/>
      <c r="K27" s="139"/>
      <c r="L27" s="139"/>
      <c r="M27" s="139"/>
      <c r="N27" s="140"/>
      <c r="O27" s="139"/>
      <c r="P27" s="139"/>
      <c r="Q27" s="139"/>
      <c r="R27" s="139"/>
      <c r="S27" s="139"/>
      <c r="T27" s="140"/>
      <c r="U27" s="139"/>
      <c r="V27" s="139"/>
      <c r="W27" s="139"/>
      <c r="X27" s="139"/>
      <c r="Y27" s="139"/>
      <c r="Z27" s="140"/>
      <c r="AA27" s="139"/>
      <c r="AB27" s="139"/>
      <c r="AC27" s="139"/>
      <c r="AD27" s="139"/>
      <c r="AE27" s="139"/>
      <c r="AF27" s="140"/>
      <c r="AG27" s="139"/>
      <c r="AH27" s="139"/>
      <c r="AI27" s="139"/>
      <c r="AJ27" s="139"/>
      <c r="AK27" s="139"/>
      <c r="AL27" s="140"/>
      <c r="AM27" s="139"/>
      <c r="AN27" s="141"/>
      <c r="AO27" s="139"/>
      <c r="AP27" s="139"/>
      <c r="AQ27" s="139"/>
      <c r="AR27" s="140"/>
      <c r="AS27" s="366"/>
      <c r="AT27" s="356"/>
      <c r="AU27" s="310"/>
    </row>
    <row r="28" spans="1:47" ht="15.75" customHeight="1">
      <c r="A28" s="349" t="s">
        <v>178</v>
      </c>
      <c r="B28" s="335" t="s">
        <v>16</v>
      </c>
      <c r="C28" s="216" t="s">
        <v>180</v>
      </c>
      <c r="D28" s="299"/>
      <c r="E28" s="302"/>
      <c r="F28" s="302">
        <v>2</v>
      </c>
      <c r="G28" s="302">
        <v>30</v>
      </c>
      <c r="H28" s="303" t="s">
        <v>19</v>
      </c>
      <c r="I28" s="228" t="s">
        <v>186</v>
      </c>
      <c r="J28" s="252"/>
      <c r="K28" s="253"/>
      <c r="L28" s="253"/>
      <c r="M28" s="253"/>
      <c r="N28" s="254"/>
      <c r="O28" s="226"/>
      <c r="P28" s="76"/>
      <c r="Q28" s="64">
        <f>IF(P28*15=0,"",P28*15)</f>
      </c>
      <c r="R28" s="74"/>
      <c r="S28" s="64">
        <f>IF(R28*15=0,"",R28*15)</f>
      </c>
      <c r="T28" s="74"/>
      <c r="U28" s="88"/>
      <c r="V28" s="76"/>
      <c r="W28" s="64">
        <f>IF(V28*15=0,"",V28*15)</f>
      </c>
      <c r="X28" s="74"/>
      <c r="Y28" s="64">
        <f>IF(X28*15=0,"",X28*15)</f>
      </c>
      <c r="Z28" s="74"/>
      <c r="AA28" s="88"/>
      <c r="AB28" s="76"/>
      <c r="AC28" s="64">
        <f>IF(AB28*15=0,"",AB28*15)</f>
      </c>
      <c r="AD28" s="74"/>
      <c r="AE28" s="64">
        <f>IF(AD28*15=0,"",AD28*15)</f>
      </c>
      <c r="AF28" s="74"/>
      <c r="AG28" s="88"/>
      <c r="AH28" s="74"/>
      <c r="AI28" s="64">
        <f>IF(AH28*15=0,"",AH28*15)</f>
      </c>
      <c r="AJ28" s="74"/>
      <c r="AK28" s="64">
        <f>IF(AJ28*15=0,"",AJ28*15)</f>
      </c>
      <c r="AL28" s="74"/>
      <c r="AM28" s="74"/>
      <c r="AN28" s="432"/>
      <c r="AO28" s="433"/>
      <c r="AP28" s="433"/>
      <c r="AQ28" s="433"/>
      <c r="AR28" s="433"/>
      <c r="AS28" s="434"/>
      <c r="AT28" s="353"/>
      <c r="AU28" s="308"/>
    </row>
    <row r="29" spans="1:47" ht="15.75" customHeight="1">
      <c r="A29" s="349" t="s">
        <v>179</v>
      </c>
      <c r="B29" s="336" t="s">
        <v>16</v>
      </c>
      <c r="C29" s="216" t="s">
        <v>181</v>
      </c>
      <c r="D29" s="222"/>
      <c r="E29" s="223"/>
      <c r="F29" s="222"/>
      <c r="G29" s="222"/>
      <c r="H29" s="222"/>
      <c r="I29" s="229"/>
      <c r="J29" s="297"/>
      <c r="K29" s="298"/>
      <c r="L29" s="298">
        <v>6</v>
      </c>
      <c r="M29" s="298">
        <v>90</v>
      </c>
      <c r="N29" s="301" t="s">
        <v>19</v>
      </c>
      <c r="O29" s="226" t="s">
        <v>186</v>
      </c>
      <c r="P29" s="217"/>
      <c r="Q29" s="218"/>
      <c r="R29" s="217"/>
      <c r="S29" s="218"/>
      <c r="T29" s="217"/>
      <c r="U29" s="217"/>
      <c r="V29" s="217"/>
      <c r="W29" s="218"/>
      <c r="X29" s="217"/>
      <c r="Y29" s="218"/>
      <c r="Z29" s="217"/>
      <c r="AA29" s="217"/>
      <c r="AB29" s="217"/>
      <c r="AC29" s="218"/>
      <c r="AD29" s="217"/>
      <c r="AE29" s="218"/>
      <c r="AF29" s="217"/>
      <c r="AG29" s="217"/>
      <c r="AH29" s="217"/>
      <c r="AI29" s="218"/>
      <c r="AJ29" s="217"/>
      <c r="AK29" s="218"/>
      <c r="AL29" s="217"/>
      <c r="AM29" s="217"/>
      <c r="AN29" s="219"/>
      <c r="AO29" s="218"/>
      <c r="AP29" s="218"/>
      <c r="AQ29" s="218"/>
      <c r="AR29" s="218"/>
      <c r="AS29" s="367"/>
      <c r="AT29" s="353"/>
      <c r="AU29" s="308"/>
    </row>
    <row r="30" spans="1:47" ht="15.75" customHeight="1">
      <c r="A30" s="349"/>
      <c r="B30" s="337"/>
      <c r="C30" s="206"/>
      <c r="D30" s="224"/>
      <c r="E30" s="225"/>
      <c r="F30" s="224"/>
      <c r="G30" s="224"/>
      <c r="H30" s="224"/>
      <c r="I30" s="230"/>
      <c r="J30" s="227"/>
      <c r="K30" s="224"/>
      <c r="L30" s="224"/>
      <c r="M30" s="224"/>
      <c r="N30" s="224"/>
      <c r="O30" s="226"/>
      <c r="P30" s="217"/>
      <c r="Q30" s="218"/>
      <c r="R30" s="217"/>
      <c r="S30" s="218"/>
      <c r="T30" s="217"/>
      <c r="U30" s="217"/>
      <c r="V30" s="217"/>
      <c r="W30" s="218"/>
      <c r="X30" s="217"/>
      <c r="Y30" s="218"/>
      <c r="Z30" s="217"/>
      <c r="AA30" s="217"/>
      <c r="AB30" s="217"/>
      <c r="AC30" s="218"/>
      <c r="AD30" s="217"/>
      <c r="AE30" s="218"/>
      <c r="AF30" s="217"/>
      <c r="AG30" s="217"/>
      <c r="AH30" s="217"/>
      <c r="AI30" s="218"/>
      <c r="AJ30" s="217"/>
      <c r="AK30" s="218"/>
      <c r="AL30" s="217"/>
      <c r="AM30" s="217"/>
      <c r="AN30" s="219"/>
      <c r="AO30" s="218"/>
      <c r="AP30" s="218"/>
      <c r="AQ30" s="218"/>
      <c r="AR30" s="218"/>
      <c r="AS30" s="367"/>
      <c r="AT30" s="353"/>
      <c r="AU30" s="308"/>
    </row>
    <row r="31" spans="1:47" s="15" customFormat="1" ht="15.75" customHeight="1" thickBot="1">
      <c r="A31" s="428"/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/>
      <c r="AG31" s="394"/>
      <c r="AH31" s="394"/>
      <c r="AI31" s="394"/>
      <c r="AJ31" s="394"/>
      <c r="AK31" s="394"/>
      <c r="AL31" s="394"/>
      <c r="AM31" s="394"/>
      <c r="AN31" s="150"/>
      <c r="AO31" s="150"/>
      <c r="AP31" s="150"/>
      <c r="AQ31" s="150"/>
      <c r="AR31" s="150"/>
      <c r="AS31" s="368"/>
      <c r="AT31" s="353"/>
      <c r="AU31" s="308"/>
    </row>
    <row r="32" spans="1:47" s="15" customFormat="1" ht="16.5" thickTop="1">
      <c r="A32" s="429" t="s">
        <v>22</v>
      </c>
      <c r="B32" s="406"/>
      <c r="C32" s="406"/>
      <c r="D32" s="406"/>
      <c r="E32" s="406"/>
      <c r="F32" s="406"/>
      <c r="G32" s="406"/>
      <c r="H32" s="406"/>
      <c r="I32" s="406"/>
      <c r="J32" s="406"/>
      <c r="K32" s="406"/>
      <c r="L32" s="406"/>
      <c r="M32" s="406"/>
      <c r="N32" s="406"/>
      <c r="O32" s="406"/>
      <c r="P32" s="406"/>
      <c r="Q32" s="406"/>
      <c r="R32" s="406"/>
      <c r="S32" s="406"/>
      <c r="T32" s="406"/>
      <c r="U32" s="406"/>
      <c r="V32" s="406"/>
      <c r="W32" s="406"/>
      <c r="X32" s="406"/>
      <c r="Y32" s="406"/>
      <c r="Z32" s="406"/>
      <c r="AA32" s="406"/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21"/>
      <c r="AO32" s="21"/>
      <c r="AP32" s="21"/>
      <c r="AQ32" s="21"/>
      <c r="AR32" s="21"/>
      <c r="AS32" s="369"/>
      <c r="AT32" s="353"/>
      <c r="AU32" s="308"/>
    </row>
    <row r="33" spans="1:47" s="15" customFormat="1" ht="15.75" customHeight="1">
      <c r="A33" s="338"/>
      <c r="B33" s="129"/>
      <c r="C33" s="23" t="s">
        <v>23</v>
      </c>
      <c r="D33" s="24"/>
      <c r="E33" s="25"/>
      <c r="F33" s="25"/>
      <c r="G33" s="25"/>
      <c r="H33" s="4"/>
      <c r="I33" s="26">
        <f>IF(COUNTIF(I11:I24,"A")=0,"",COUNTIF(I11:I24,"A"))</f>
      </c>
      <c r="J33" s="24"/>
      <c r="K33" s="25"/>
      <c r="L33" s="25"/>
      <c r="M33" s="25"/>
      <c r="N33" s="4"/>
      <c r="O33" s="26">
        <f>IF(COUNTIF(O11:O24,"A")=0,"",COUNTIF(O11:O24,"A"))</f>
      </c>
      <c r="P33" s="24"/>
      <c r="Q33" s="25"/>
      <c r="R33" s="25"/>
      <c r="S33" s="25"/>
      <c r="T33" s="4"/>
      <c r="U33" s="26">
        <f>IF(COUNTIF(U11:U24,"A")=0,"",COUNTIF(U11:U24,"A"))</f>
      </c>
      <c r="V33" s="24"/>
      <c r="W33" s="25"/>
      <c r="X33" s="25"/>
      <c r="Y33" s="25"/>
      <c r="Z33" s="4"/>
      <c r="AA33" s="26">
        <f>IF(COUNTIF(AA11:AA24,"A")=0,"",COUNTIF(AA11:AA24,"A"))</f>
      </c>
      <c r="AB33" s="24"/>
      <c r="AC33" s="25"/>
      <c r="AD33" s="25"/>
      <c r="AE33" s="25"/>
      <c r="AF33" s="4"/>
      <c r="AG33" s="26">
        <f>IF(COUNTIF(AG11:AG24,"A")=0,"",COUNTIF(AG11:AG24,"A"))</f>
      </c>
      <c r="AH33" s="24"/>
      <c r="AI33" s="25"/>
      <c r="AJ33" s="25"/>
      <c r="AK33" s="25"/>
      <c r="AL33" s="4"/>
      <c r="AM33" s="26">
        <f>IF(COUNTIF(AM11:AM24,"A")=0,"",COUNTIF(AM11:AM24,"A"))</f>
      </c>
      <c r="AN33" s="27"/>
      <c r="AO33" s="25"/>
      <c r="AP33" s="25"/>
      <c r="AQ33" s="25"/>
      <c r="AR33" s="4"/>
      <c r="AS33" s="370">
        <f>IF(SUM(D33:AM33)=0,"",SUM(D33:AM33))</f>
      </c>
      <c r="AT33" s="353"/>
      <c r="AU33" s="308"/>
    </row>
    <row r="34" spans="1:47" s="15" customFormat="1" ht="15.75" customHeight="1">
      <c r="A34" s="339"/>
      <c r="B34" s="129"/>
      <c r="C34" s="23" t="s">
        <v>24</v>
      </c>
      <c r="D34" s="24"/>
      <c r="E34" s="25"/>
      <c r="F34" s="25"/>
      <c r="G34" s="25"/>
      <c r="H34" s="4"/>
      <c r="I34" s="26">
        <f>IF(COUNTIF(I11:I24,"B")=0,"",COUNTIF(I11:I24,"B"))</f>
      </c>
      <c r="J34" s="24"/>
      <c r="K34" s="25"/>
      <c r="L34" s="25"/>
      <c r="M34" s="25"/>
      <c r="N34" s="4"/>
      <c r="O34" s="26">
        <f>IF(COUNTIF(O11:O24,"B")=0,"",COUNTIF(O11:O24,"B"))</f>
      </c>
      <c r="P34" s="24"/>
      <c r="Q34" s="25"/>
      <c r="R34" s="25"/>
      <c r="S34" s="25"/>
      <c r="T34" s="4"/>
      <c r="U34" s="26">
        <f>IF(COUNTIF(U11:U24,"B")=0,"",COUNTIF(U11:U24,"B"))</f>
      </c>
      <c r="V34" s="24"/>
      <c r="W34" s="25"/>
      <c r="X34" s="25"/>
      <c r="Y34" s="25"/>
      <c r="Z34" s="4"/>
      <c r="AA34" s="26">
        <f>IF(COUNTIF(AA11:AA24,"B")=0,"",COUNTIF(AA11:AA24,"B"))</f>
      </c>
      <c r="AB34" s="24"/>
      <c r="AC34" s="25"/>
      <c r="AD34" s="25"/>
      <c r="AE34" s="25"/>
      <c r="AF34" s="4"/>
      <c r="AG34" s="26">
        <f>IF(COUNTIF(AG11:AG24,"B")=0,"",COUNTIF(AG11:AG24,"B"))</f>
      </c>
      <c r="AH34" s="24"/>
      <c r="AI34" s="25"/>
      <c r="AJ34" s="25"/>
      <c r="AK34" s="25"/>
      <c r="AL34" s="4"/>
      <c r="AM34" s="26">
        <f>IF(COUNTIF(AM11:AM24,"B")=0,"",COUNTIF(AM11:AM24,"B"))</f>
      </c>
      <c r="AN34" s="27"/>
      <c r="AO34" s="25"/>
      <c r="AP34" s="25"/>
      <c r="AQ34" s="25"/>
      <c r="AR34" s="4"/>
      <c r="AS34" s="370">
        <f aca="true" t="shared" si="11" ref="AS34:AS45">IF(SUM(D34:AM34)=0,"",SUM(D34:AM34))</f>
      </c>
      <c r="AT34" s="353"/>
      <c r="AU34" s="308"/>
    </row>
    <row r="35" spans="1:47" s="15" customFormat="1" ht="15.75" customHeight="1">
      <c r="A35" s="339"/>
      <c r="B35" s="129"/>
      <c r="C35" s="385" t="s">
        <v>183</v>
      </c>
      <c r="D35" s="24"/>
      <c r="E35" s="25"/>
      <c r="F35" s="25"/>
      <c r="G35" s="25"/>
      <c r="H35" s="4"/>
      <c r="I35" s="26">
        <f>IF(COUNTIF(I11:I24,"F")=0,"",COUNTIF(I11:I24,"F"))</f>
      </c>
      <c r="J35" s="24"/>
      <c r="K35" s="25"/>
      <c r="L35" s="25"/>
      <c r="M35" s="25"/>
      <c r="N35" s="4"/>
      <c r="O35" s="26">
        <f>IF(COUNTIF(O11:O24,"F")=0,"",COUNTIF(O11:O24,"F"))</f>
      </c>
      <c r="P35" s="24"/>
      <c r="Q35" s="25"/>
      <c r="R35" s="25"/>
      <c r="S35" s="25"/>
      <c r="T35" s="4"/>
      <c r="U35" s="26">
        <f>IF(COUNTIF(U11:U24,"F")=0,"",COUNTIF(U11:U24,"F"))</f>
      </c>
      <c r="V35" s="24"/>
      <c r="W35" s="25"/>
      <c r="X35" s="25"/>
      <c r="Y35" s="25"/>
      <c r="Z35" s="4"/>
      <c r="AA35" s="26">
        <f>IF(COUNTIF(AA11:AA24,"F")=0,"",COUNTIF(AA11:AA24,"F"))</f>
      </c>
      <c r="AB35" s="24"/>
      <c r="AC35" s="25"/>
      <c r="AD35" s="25"/>
      <c r="AE35" s="25"/>
      <c r="AF35" s="4"/>
      <c r="AG35" s="26">
        <f>IF(COUNTIF(AG11:AG24,"F")=0,"",COUNTIF(AG11:AG24,"F"))</f>
      </c>
      <c r="AH35" s="24"/>
      <c r="AI35" s="25"/>
      <c r="AJ35" s="25"/>
      <c r="AK35" s="25"/>
      <c r="AL35" s="4"/>
      <c r="AM35" s="26">
        <f>IF(COUNTIF(AM11:AM24,"F")=0,"",COUNTIF(AM11:AM24,"F"))</f>
      </c>
      <c r="AN35" s="27"/>
      <c r="AO35" s="25"/>
      <c r="AP35" s="25"/>
      <c r="AQ35" s="25"/>
      <c r="AR35" s="4"/>
      <c r="AS35" s="370">
        <f t="shared" si="11"/>
      </c>
      <c r="AT35" s="353"/>
      <c r="AU35" s="308"/>
    </row>
    <row r="36" spans="1:47" s="15" customFormat="1" ht="15.75" customHeight="1">
      <c r="A36" s="339"/>
      <c r="B36" s="130"/>
      <c r="C36" s="385" t="s">
        <v>184</v>
      </c>
      <c r="D36" s="29"/>
      <c r="E36" s="30"/>
      <c r="F36" s="30"/>
      <c r="G36" s="30"/>
      <c r="H36" s="31"/>
      <c r="I36" s="26">
        <f>IF(COUNTIF(I11:I24,"F(Z)")=0,"",COUNTIF(I11:I24,"F(Z)"))</f>
      </c>
      <c r="J36" s="29"/>
      <c r="K36" s="30"/>
      <c r="L36" s="30"/>
      <c r="M36" s="30"/>
      <c r="N36" s="31"/>
      <c r="O36" s="26">
        <f>IF(COUNTIF(O11:O24,"F(Z)")=0,"",COUNTIF(O11:O24,"F(Z)"))</f>
      </c>
      <c r="P36" s="29"/>
      <c r="Q36" s="30"/>
      <c r="R36" s="30"/>
      <c r="S36" s="30"/>
      <c r="T36" s="31"/>
      <c r="U36" s="26">
        <f>IF(COUNTIF(U11:U24,"F(Z)")=0,"",COUNTIF(U11:U24,"F(Z)"))</f>
      </c>
      <c r="V36" s="29"/>
      <c r="W36" s="30"/>
      <c r="X36" s="30"/>
      <c r="Y36" s="30"/>
      <c r="Z36" s="31"/>
      <c r="AA36" s="26">
        <f>IF(COUNTIF(AA11:AA24,"F(Z)")=0,"",COUNTIF(AA11:AA24,"F(Z)"))</f>
      </c>
      <c r="AB36" s="29"/>
      <c r="AC36" s="30"/>
      <c r="AD36" s="30"/>
      <c r="AE36" s="30"/>
      <c r="AF36" s="31"/>
      <c r="AG36" s="26">
        <f>IF(COUNTIF(AG11:AG24,"F(Z)")=0,"",COUNTIF(AG11:AG24,"F(Z)"))</f>
      </c>
      <c r="AH36" s="29"/>
      <c r="AI36" s="30"/>
      <c r="AJ36" s="30"/>
      <c r="AK36" s="30"/>
      <c r="AL36" s="31"/>
      <c r="AM36" s="26">
        <f>IF(COUNTIF(AM11:AM24,"F(Z)")=0,"",COUNTIF(AM11:AM24,"F(Z)"))</f>
      </c>
      <c r="AN36" s="32"/>
      <c r="AO36" s="30"/>
      <c r="AP36" s="30"/>
      <c r="AQ36" s="30"/>
      <c r="AR36" s="31"/>
      <c r="AS36" s="370">
        <f t="shared" si="11"/>
      </c>
      <c r="AT36" s="353"/>
      <c r="AU36" s="308"/>
    </row>
    <row r="37" spans="1:47" s="15" customFormat="1" ht="15.75" customHeight="1">
      <c r="A37" s="339"/>
      <c r="B37" s="129"/>
      <c r="C37" s="385" t="s">
        <v>187</v>
      </c>
      <c r="D37" s="24"/>
      <c r="E37" s="25"/>
      <c r="F37" s="25"/>
      <c r="G37" s="25"/>
      <c r="H37" s="4"/>
      <c r="I37" s="26">
        <f>IF(COUNTIF(I11:I24,"G")=0,"",COUNTIF(I11:I24,"G"))</f>
      </c>
      <c r="J37" s="24"/>
      <c r="K37" s="25"/>
      <c r="L37" s="25"/>
      <c r="M37" s="25"/>
      <c r="N37" s="4"/>
      <c r="O37" s="26">
        <v>5</v>
      </c>
      <c r="P37" s="24"/>
      <c r="Q37" s="25"/>
      <c r="R37" s="25"/>
      <c r="S37" s="25"/>
      <c r="T37" s="4"/>
      <c r="U37" s="26">
        <f>IF(COUNTIF(U11:U24,"G")=0,"",COUNTIF(U11:U24,"G"))</f>
      </c>
      <c r="V37" s="24"/>
      <c r="W37" s="25"/>
      <c r="X37" s="25"/>
      <c r="Y37" s="25"/>
      <c r="Z37" s="4"/>
      <c r="AA37" s="26">
        <f>IF(COUNTIF(AA11:AA24,"G")=0,"",COUNTIF(AA11:AA24,"G"))</f>
      </c>
      <c r="AB37" s="24"/>
      <c r="AC37" s="25"/>
      <c r="AD37" s="25"/>
      <c r="AE37" s="25"/>
      <c r="AF37" s="4"/>
      <c r="AG37" s="26">
        <f>IF(COUNTIF(AG11:AG24,"G")=0,"",COUNTIF(AG11:AG24,"G"))</f>
      </c>
      <c r="AH37" s="24"/>
      <c r="AI37" s="25"/>
      <c r="AJ37" s="25"/>
      <c r="AK37" s="25"/>
      <c r="AL37" s="4"/>
      <c r="AM37" s="26">
        <f>IF(COUNTIF(AM11:AM24,"G")=0,"",COUNTIF(AM11:AM24,"G"))</f>
      </c>
      <c r="AN37" s="27"/>
      <c r="AO37" s="25"/>
      <c r="AP37" s="25"/>
      <c r="AQ37" s="25"/>
      <c r="AR37" s="4"/>
      <c r="AS37" s="370">
        <f t="shared" si="11"/>
        <v>5</v>
      </c>
      <c r="AT37" s="353"/>
      <c r="AU37" s="308"/>
    </row>
    <row r="38" spans="1:47" s="15" customFormat="1" ht="15.75" customHeight="1">
      <c r="A38" s="339"/>
      <c r="B38" s="129"/>
      <c r="C38" s="385" t="s">
        <v>188</v>
      </c>
      <c r="D38" s="24"/>
      <c r="E38" s="25"/>
      <c r="F38" s="25"/>
      <c r="G38" s="25"/>
      <c r="H38" s="4"/>
      <c r="I38" s="26">
        <f>IF(COUNTIF(I11:I24,"G(Z)")=0,"",COUNTIF(I11:I24,"G(Z)"))</f>
      </c>
      <c r="J38" s="24"/>
      <c r="K38" s="25"/>
      <c r="L38" s="25"/>
      <c r="M38" s="25"/>
      <c r="N38" s="4"/>
      <c r="O38" s="26"/>
      <c r="P38" s="24"/>
      <c r="Q38" s="25"/>
      <c r="R38" s="25"/>
      <c r="S38" s="25"/>
      <c r="T38" s="4"/>
      <c r="U38" s="26">
        <f>IF(COUNTIF(U11:U24,"G(Z)")=0,"",COUNTIF(U11:U24,"G(Z)"))</f>
      </c>
      <c r="V38" s="24"/>
      <c r="W38" s="25"/>
      <c r="X38" s="25"/>
      <c r="Y38" s="25"/>
      <c r="Z38" s="4"/>
      <c r="AA38" s="26">
        <f>IF(COUNTIF(AA11:AA24,"G(Z)")=0,"",COUNTIF(AA11:AA24,"G(Z)"))</f>
      </c>
      <c r="AB38" s="24"/>
      <c r="AC38" s="25"/>
      <c r="AD38" s="25"/>
      <c r="AE38" s="25"/>
      <c r="AF38" s="4"/>
      <c r="AG38" s="26">
        <f>IF(COUNTIF(AG11:AG24,"G(Z)")=0,"",COUNTIF(AG11:AG24,"G(Z)"))</f>
      </c>
      <c r="AH38" s="24"/>
      <c r="AI38" s="25"/>
      <c r="AJ38" s="25"/>
      <c r="AK38" s="25"/>
      <c r="AL38" s="4"/>
      <c r="AM38" s="26">
        <f>IF(COUNTIF(AM11:AM24,"G(Z)")=0,"",COUNTIF(AM11:AM24,"G(Z)"))</f>
      </c>
      <c r="AN38" s="27"/>
      <c r="AO38" s="25"/>
      <c r="AP38" s="25"/>
      <c r="AQ38" s="25"/>
      <c r="AR38" s="4"/>
      <c r="AS38" s="370">
        <f t="shared" si="11"/>
      </c>
      <c r="AT38" s="353"/>
      <c r="AU38" s="308"/>
    </row>
    <row r="39" spans="1:47" s="15" customFormat="1" ht="15.75" customHeight="1">
      <c r="A39" s="339"/>
      <c r="B39" s="129"/>
      <c r="C39" s="23" t="s">
        <v>58</v>
      </c>
      <c r="D39" s="24"/>
      <c r="E39" s="25"/>
      <c r="F39" s="25"/>
      <c r="G39" s="25"/>
      <c r="H39" s="4"/>
      <c r="I39" s="26">
        <f>IF(COUNTIF(I11:I24,"K")=0,"",COUNTIF(I11:I24,"K"))</f>
      </c>
      <c r="J39" s="24"/>
      <c r="K39" s="25"/>
      <c r="L39" s="25"/>
      <c r="M39" s="25"/>
      <c r="N39" s="4"/>
      <c r="O39" s="26">
        <f>IF(COUNTIF(O11:O24,"V")=0,"",COUNTIF(O11:O24,"V"))</f>
      </c>
      <c r="P39" s="24"/>
      <c r="Q39" s="25"/>
      <c r="R39" s="25"/>
      <c r="S39" s="25"/>
      <c r="T39" s="4"/>
      <c r="U39" s="26">
        <f>IF(COUNTIF(U11:U24,"V")=0,"",COUNTIF(U11:U24,"V"))</f>
      </c>
      <c r="V39" s="24"/>
      <c r="W39" s="25"/>
      <c r="X39" s="25"/>
      <c r="Y39" s="25"/>
      <c r="Z39" s="4"/>
      <c r="AA39" s="26">
        <f>IF(COUNTIF(AA11:AA24,"V")=0,"",COUNTIF(AA11:AA24,"V"))</f>
      </c>
      <c r="AB39" s="24"/>
      <c r="AC39" s="25"/>
      <c r="AD39" s="25"/>
      <c r="AE39" s="25"/>
      <c r="AF39" s="4"/>
      <c r="AG39" s="26">
        <f>IF(COUNTIF(AG11:AG24,"V")=0,"",COUNTIF(AG11:AG24,"V"))</f>
      </c>
      <c r="AH39" s="24"/>
      <c r="AI39" s="25"/>
      <c r="AJ39" s="25"/>
      <c r="AK39" s="25"/>
      <c r="AL39" s="4"/>
      <c r="AM39" s="26">
        <f>IF(COUNTIF(AM11:AM24,"V")=0,"",COUNTIF(AM11:AM24,"V"))</f>
      </c>
      <c r="AN39" s="27"/>
      <c r="AO39" s="25"/>
      <c r="AP39" s="25"/>
      <c r="AQ39" s="25"/>
      <c r="AR39" s="4"/>
      <c r="AS39" s="370">
        <f t="shared" si="11"/>
      </c>
      <c r="AT39" s="353"/>
      <c r="AU39" s="308"/>
    </row>
    <row r="40" spans="1:47" s="15" customFormat="1" ht="15.75" customHeight="1">
      <c r="A40" s="339"/>
      <c r="B40" s="129"/>
      <c r="C40" s="23" t="s">
        <v>59</v>
      </c>
      <c r="D40" s="24"/>
      <c r="E40" s="25"/>
      <c r="F40" s="25"/>
      <c r="G40" s="25"/>
      <c r="H40" s="4"/>
      <c r="I40" s="26"/>
      <c r="J40" s="24"/>
      <c r="K40" s="25"/>
      <c r="L40" s="25"/>
      <c r="M40" s="25"/>
      <c r="N40" s="4"/>
      <c r="O40" s="26">
        <v>4</v>
      </c>
      <c r="P40" s="24"/>
      <c r="Q40" s="25"/>
      <c r="R40" s="25"/>
      <c r="S40" s="25"/>
      <c r="T40" s="4"/>
      <c r="U40" s="26">
        <f>IF(COUNTIF(U11:U24,"V(Z)")=0,"",COUNTIF(U11:U24,"V(Z)"))</f>
      </c>
      <c r="V40" s="24"/>
      <c r="W40" s="25"/>
      <c r="X40" s="25"/>
      <c r="Y40" s="25"/>
      <c r="Z40" s="4"/>
      <c r="AA40" s="26">
        <f>IF(COUNTIF(AA11:AA24,"V(Z)")=0,"",COUNTIF(AA11:AA24,"V(Z)"))</f>
      </c>
      <c r="AB40" s="24"/>
      <c r="AC40" s="25"/>
      <c r="AD40" s="25"/>
      <c r="AE40" s="25"/>
      <c r="AF40" s="4"/>
      <c r="AG40" s="26">
        <f>IF(COUNTIF(AG11:AG24,"V(Z)")=0,"",COUNTIF(AG11:AG24,"V(Z)"))</f>
      </c>
      <c r="AH40" s="24"/>
      <c r="AI40" s="25"/>
      <c r="AJ40" s="25"/>
      <c r="AK40" s="25"/>
      <c r="AL40" s="4"/>
      <c r="AM40" s="26">
        <f>IF(COUNTIF(AM11:AM24,"V(Z)")=0,"",COUNTIF(AM11:AM24,"V(Z)"))</f>
      </c>
      <c r="AN40" s="27"/>
      <c r="AO40" s="25"/>
      <c r="AP40" s="25"/>
      <c r="AQ40" s="25"/>
      <c r="AR40" s="4"/>
      <c r="AS40" s="370">
        <f t="shared" si="11"/>
        <v>4</v>
      </c>
      <c r="AT40" s="353"/>
      <c r="AU40" s="308"/>
    </row>
    <row r="41" spans="1:47" s="15" customFormat="1" ht="15.75" customHeight="1">
      <c r="A41" s="339"/>
      <c r="B41" s="129"/>
      <c r="C41" s="23" t="s">
        <v>25</v>
      </c>
      <c r="D41" s="24"/>
      <c r="E41" s="25"/>
      <c r="F41" s="25"/>
      <c r="G41" s="25"/>
      <c r="H41" s="4"/>
      <c r="I41" s="26">
        <v>1</v>
      </c>
      <c r="J41" s="24"/>
      <c r="K41" s="25"/>
      <c r="L41" s="25"/>
      <c r="M41" s="25"/>
      <c r="N41" s="4"/>
      <c r="O41" s="26">
        <f>IF(COUNTIF(O11:O24,"AV")=0,"",COUNTIF(O11:O24,"AV"))</f>
      </c>
      <c r="P41" s="24"/>
      <c r="Q41" s="25"/>
      <c r="R41" s="25"/>
      <c r="S41" s="25"/>
      <c r="T41" s="4"/>
      <c r="U41" s="26">
        <f>IF(COUNTIF(U11:U24,"AV")=0,"",COUNTIF(U11:U24,"AV"))</f>
      </c>
      <c r="V41" s="24"/>
      <c r="W41" s="25"/>
      <c r="X41" s="25"/>
      <c r="Y41" s="25"/>
      <c r="Z41" s="4"/>
      <c r="AA41" s="26">
        <f>IF(COUNTIF(AA11:AA24,"AV")=0,"",COUNTIF(AA11:AA24,"AV"))</f>
      </c>
      <c r="AB41" s="24"/>
      <c r="AC41" s="25"/>
      <c r="AD41" s="25"/>
      <c r="AE41" s="25"/>
      <c r="AF41" s="4"/>
      <c r="AG41" s="26">
        <f>IF(COUNTIF(AG11:AG24,"AV")=0,"",COUNTIF(AG11:AG24,"AV"))</f>
      </c>
      <c r="AH41" s="24"/>
      <c r="AI41" s="25"/>
      <c r="AJ41" s="25"/>
      <c r="AK41" s="25"/>
      <c r="AL41" s="4"/>
      <c r="AM41" s="26">
        <f>IF(COUNTIF(AM11:AM24,"AV")=0,"",COUNTIF(AM11:AM24,"AV"))</f>
      </c>
      <c r="AN41" s="27"/>
      <c r="AO41" s="25"/>
      <c r="AP41" s="25"/>
      <c r="AQ41" s="25"/>
      <c r="AR41" s="4"/>
      <c r="AS41" s="370">
        <f t="shared" si="11"/>
        <v>1</v>
      </c>
      <c r="AT41" s="353"/>
      <c r="AU41" s="308"/>
    </row>
    <row r="42" spans="1:47" s="15" customFormat="1" ht="15.75" customHeight="1">
      <c r="A42" s="339"/>
      <c r="B42" s="129"/>
      <c r="C42" s="23" t="s">
        <v>26</v>
      </c>
      <c r="D42" s="24"/>
      <c r="E42" s="25"/>
      <c r="F42" s="25"/>
      <c r="G42" s="25"/>
      <c r="H42" s="4"/>
      <c r="I42" s="26">
        <f>IF(COUNTIF(I11:I24,"KO")=0,"",COUNTIF(I11:I24,"KO"))</f>
      </c>
      <c r="J42" s="24"/>
      <c r="K42" s="25"/>
      <c r="L42" s="25"/>
      <c r="M42" s="25"/>
      <c r="N42" s="4"/>
      <c r="O42" s="26">
        <f>IF(COUNTIF(O11:O24,"KO")=0,"",COUNTIF(O11:O24,"KO"))</f>
      </c>
      <c r="P42" s="24"/>
      <c r="Q42" s="25"/>
      <c r="R42" s="25"/>
      <c r="S42" s="25"/>
      <c r="T42" s="4"/>
      <c r="U42" s="26">
        <f>IF(COUNTIF(U11:U24,"KO")=0,"",COUNTIF(U11:U24,"KO"))</f>
      </c>
      <c r="V42" s="24"/>
      <c r="W42" s="25"/>
      <c r="X42" s="25"/>
      <c r="Y42" s="25"/>
      <c r="Z42" s="4"/>
      <c r="AA42" s="26">
        <f>IF(COUNTIF(AA11:AA24,"KO")=0,"",COUNTIF(AA11:AA24,"KO"))</f>
      </c>
      <c r="AB42" s="24"/>
      <c r="AC42" s="25"/>
      <c r="AD42" s="25"/>
      <c r="AE42" s="25"/>
      <c r="AF42" s="4"/>
      <c r="AG42" s="26">
        <f>IF(COUNTIF(AG11:AG24,"KO")=0,"",COUNTIF(AG11:AG24,"KO"))</f>
      </c>
      <c r="AH42" s="24"/>
      <c r="AI42" s="25"/>
      <c r="AJ42" s="25"/>
      <c r="AK42" s="25"/>
      <c r="AL42" s="4"/>
      <c r="AM42" s="26">
        <f>IF(COUNTIF(AM11:AM24,"KO")=0,"",COUNTIF(AM11:AM24,"KO"))</f>
      </c>
      <c r="AN42" s="27"/>
      <c r="AO42" s="25"/>
      <c r="AP42" s="25"/>
      <c r="AQ42" s="25"/>
      <c r="AR42" s="4"/>
      <c r="AS42" s="370">
        <f t="shared" si="11"/>
      </c>
      <c r="AT42" s="353"/>
      <c r="AU42" s="308"/>
    </row>
    <row r="43" spans="1:47" s="15" customFormat="1" ht="15.75" customHeight="1">
      <c r="A43" s="340"/>
      <c r="B43" s="131"/>
      <c r="C43" s="34" t="s">
        <v>27</v>
      </c>
      <c r="D43" s="35"/>
      <c r="E43" s="36"/>
      <c r="F43" s="36"/>
      <c r="G43" s="36"/>
      <c r="H43" s="6"/>
      <c r="I43" s="26">
        <f>IF(COUNTIF(I11:I24,"S")=0,"",COUNTIF(I11:I24,"S"))</f>
      </c>
      <c r="J43" s="35"/>
      <c r="K43" s="36"/>
      <c r="L43" s="36"/>
      <c r="M43" s="36"/>
      <c r="N43" s="6"/>
      <c r="O43" s="26">
        <f>IF(COUNTIF(O11:O24,"S")=0,"",COUNTIF(O11:O24,"S"))</f>
      </c>
      <c r="P43" s="35"/>
      <c r="Q43" s="36"/>
      <c r="R43" s="36"/>
      <c r="S43" s="36"/>
      <c r="T43" s="6"/>
      <c r="U43" s="26">
        <f>IF(COUNTIF(U11:U24,"S")=0,"",COUNTIF(U11:U24,"S"))</f>
      </c>
      <c r="V43" s="35"/>
      <c r="W43" s="36"/>
      <c r="X43" s="36"/>
      <c r="Y43" s="36"/>
      <c r="Z43" s="6"/>
      <c r="AA43" s="26">
        <f>IF(COUNTIF(AA11:AA24,"S")=0,"",COUNTIF(AA11:AA24,"S"))</f>
      </c>
      <c r="AB43" s="35"/>
      <c r="AC43" s="36"/>
      <c r="AD43" s="36"/>
      <c r="AE43" s="36"/>
      <c r="AF43" s="6"/>
      <c r="AG43" s="26">
        <f>IF(COUNTIF(AG11:AG24,"S")=0,"",COUNTIF(AG11:AG24,"S"))</f>
      </c>
      <c r="AH43" s="35"/>
      <c r="AI43" s="36"/>
      <c r="AJ43" s="36"/>
      <c r="AK43" s="36"/>
      <c r="AL43" s="6"/>
      <c r="AM43" s="26">
        <f>IF(COUNTIF(AM11:AM24,"S")=0,"",COUNTIF(AM11:AM24,"S"))</f>
      </c>
      <c r="AN43" s="27"/>
      <c r="AO43" s="25"/>
      <c r="AP43" s="25"/>
      <c r="AQ43" s="25"/>
      <c r="AR43" s="4"/>
      <c r="AS43" s="370">
        <f t="shared" si="11"/>
      </c>
      <c r="AT43" s="353"/>
      <c r="AU43" s="308"/>
    </row>
    <row r="44" spans="1:47" s="15" customFormat="1" ht="15.75" customHeight="1">
      <c r="A44" s="340"/>
      <c r="B44" s="131"/>
      <c r="C44" s="34" t="s">
        <v>63</v>
      </c>
      <c r="D44" s="35"/>
      <c r="E44" s="36"/>
      <c r="F44" s="36"/>
      <c r="G44" s="36"/>
      <c r="H44" s="6"/>
      <c r="I44" s="26">
        <f>IF(COUNTIF(I11:I24,"Z")=0,"",COUNTIF(I11:I24,"Z"))</f>
      </c>
      <c r="J44" s="35"/>
      <c r="K44" s="36"/>
      <c r="L44" s="36"/>
      <c r="M44" s="36"/>
      <c r="N44" s="6"/>
      <c r="O44" s="26">
        <f>IF(COUNTIF(O11:O24,"Z")=0,"",COUNTIF(O11:O24,"Z"))</f>
      </c>
      <c r="P44" s="35"/>
      <c r="Q44" s="36"/>
      <c r="R44" s="36"/>
      <c r="S44" s="36"/>
      <c r="T44" s="6"/>
      <c r="U44" s="26">
        <f>IF(COUNTIF(U11:U24,"Z")=0,"",COUNTIF(U11:U24,"Z"))</f>
      </c>
      <c r="V44" s="35"/>
      <c r="W44" s="36"/>
      <c r="X44" s="36"/>
      <c r="Y44" s="36"/>
      <c r="Z44" s="6"/>
      <c r="AA44" s="26">
        <f>IF(COUNTIF(AA11:AA24,"Z")=0,"",COUNTIF(AA11:AA24,"Z"))</f>
      </c>
      <c r="AB44" s="35"/>
      <c r="AC44" s="36"/>
      <c r="AD44" s="36"/>
      <c r="AE44" s="36"/>
      <c r="AF44" s="6"/>
      <c r="AG44" s="26">
        <f>IF(COUNTIF(AG11:AG24,"Z")=0,"",COUNTIF(AG11:AG24,"Z"))</f>
      </c>
      <c r="AH44" s="35"/>
      <c r="AI44" s="36"/>
      <c r="AJ44" s="36"/>
      <c r="AK44" s="36"/>
      <c r="AL44" s="6"/>
      <c r="AM44" s="26">
        <f>IF(COUNTIF(AM11:AM24,"Z")=0,"",COUNTIF(AM11:AM24,"Z"))</f>
      </c>
      <c r="AN44" s="27"/>
      <c r="AO44" s="25"/>
      <c r="AP44" s="25"/>
      <c r="AQ44" s="25"/>
      <c r="AR44" s="4"/>
      <c r="AS44" s="370">
        <f t="shared" si="11"/>
      </c>
      <c r="AT44" s="353"/>
      <c r="AU44" s="308"/>
    </row>
    <row r="45" spans="1:47" s="15" customFormat="1" ht="15.75" customHeight="1" thickBot="1">
      <c r="A45" s="371"/>
      <c r="B45" s="372"/>
      <c r="C45" s="373" t="s">
        <v>28</v>
      </c>
      <c r="D45" s="374"/>
      <c r="E45" s="375"/>
      <c r="F45" s="375"/>
      <c r="G45" s="375"/>
      <c r="H45" s="376"/>
      <c r="I45" s="377">
        <f>IF(SUM(I33:I44)=0,"",SUM(I33:I44))</f>
        <v>1</v>
      </c>
      <c r="J45" s="374"/>
      <c r="K45" s="375"/>
      <c r="L45" s="375"/>
      <c r="M45" s="375"/>
      <c r="N45" s="376"/>
      <c r="O45" s="377">
        <f>SUM(O33:O43)</f>
        <v>9</v>
      </c>
      <c r="P45" s="374"/>
      <c r="Q45" s="375"/>
      <c r="R45" s="375"/>
      <c r="S45" s="375"/>
      <c r="T45" s="376"/>
      <c r="U45" s="377">
        <f>IF(SUM(U33:U44)=0,"",SUM(U33:U44))</f>
      </c>
      <c r="V45" s="374"/>
      <c r="W45" s="375"/>
      <c r="X45" s="375"/>
      <c r="Y45" s="375"/>
      <c r="Z45" s="376"/>
      <c r="AA45" s="377">
        <f>IF(SUM(AA33:AA44)=0,"",SUM(AA33:AA44))</f>
      </c>
      <c r="AB45" s="374"/>
      <c r="AC45" s="375"/>
      <c r="AD45" s="375"/>
      <c r="AE45" s="375"/>
      <c r="AF45" s="376"/>
      <c r="AG45" s="377">
        <f>IF(SUM(AG33:AG44)=0,"",SUM(AG33:AG44))</f>
      </c>
      <c r="AH45" s="374"/>
      <c r="AI45" s="375"/>
      <c r="AJ45" s="375"/>
      <c r="AK45" s="375"/>
      <c r="AL45" s="376"/>
      <c r="AM45" s="377">
        <f>IF(SUM(AM33:AM44)=0,"",SUM(AM33:AM44))</f>
      </c>
      <c r="AN45" s="378"/>
      <c r="AO45" s="375"/>
      <c r="AP45" s="375"/>
      <c r="AQ45" s="375"/>
      <c r="AR45" s="376"/>
      <c r="AS45" s="379">
        <f t="shared" si="11"/>
        <v>10</v>
      </c>
      <c r="AT45" s="353"/>
      <c r="AU45" s="308"/>
    </row>
    <row r="46" spans="1:39" s="15" customFormat="1" ht="15.75" customHeight="1">
      <c r="A46" s="43"/>
      <c r="B46" s="133"/>
      <c r="C46" s="44"/>
      <c r="I46" s="51"/>
      <c r="U46" s="51"/>
      <c r="AA46" s="51"/>
      <c r="AG46" s="51"/>
      <c r="AM46" s="51"/>
    </row>
    <row r="47" spans="1:39" s="15" customFormat="1" ht="15.75" customHeight="1">
      <c r="A47" s="43"/>
      <c r="B47" s="133"/>
      <c r="C47" s="44"/>
      <c r="I47" s="51"/>
      <c r="U47" s="51"/>
      <c r="AA47" s="51"/>
      <c r="AG47" s="51"/>
      <c r="AM47" s="51"/>
    </row>
    <row r="48" spans="1:39" s="15" customFormat="1" ht="15.75" customHeight="1">
      <c r="A48" s="43"/>
      <c r="B48" s="133"/>
      <c r="C48" s="44"/>
      <c r="I48" s="51"/>
      <c r="U48" s="51"/>
      <c r="AA48" s="51"/>
      <c r="AG48" s="51"/>
      <c r="AM48" s="51"/>
    </row>
    <row r="49" spans="1:39" s="15" customFormat="1" ht="15.75" customHeight="1">
      <c r="A49" s="43"/>
      <c r="B49" s="133"/>
      <c r="C49" s="44"/>
      <c r="I49" s="51"/>
      <c r="U49" s="51"/>
      <c r="AA49" s="51"/>
      <c r="AG49" s="51"/>
      <c r="AM49" s="51"/>
    </row>
    <row r="50" spans="1:39" s="15" customFormat="1" ht="15.75" customHeight="1">
      <c r="A50" s="43"/>
      <c r="B50" s="133"/>
      <c r="C50" s="44"/>
      <c r="I50" s="51"/>
      <c r="U50" s="51"/>
      <c r="AA50" s="51"/>
      <c r="AG50" s="51"/>
      <c r="AM50" s="51"/>
    </row>
    <row r="51" spans="1:39" s="15" customFormat="1" ht="15.75" customHeight="1">
      <c r="A51" s="43"/>
      <c r="B51" s="133"/>
      <c r="C51" s="44"/>
      <c r="I51" s="51"/>
      <c r="U51" s="51"/>
      <c r="AA51" s="51"/>
      <c r="AG51" s="51"/>
      <c r="AM51" s="51"/>
    </row>
    <row r="52" spans="1:39" s="15" customFormat="1" ht="15.75" customHeight="1">
      <c r="A52" s="43"/>
      <c r="B52" s="133"/>
      <c r="C52" s="44"/>
      <c r="I52" s="51"/>
      <c r="U52" s="51"/>
      <c r="AA52" s="51"/>
      <c r="AG52" s="51"/>
      <c r="AM52" s="51"/>
    </row>
    <row r="53" spans="1:39" s="15" customFormat="1" ht="15.75" customHeight="1">
      <c r="A53" s="43"/>
      <c r="B53" s="133"/>
      <c r="C53" s="44"/>
      <c r="I53" s="51"/>
      <c r="U53" s="51"/>
      <c r="AA53" s="51"/>
      <c r="AG53" s="51"/>
      <c r="AM53" s="51"/>
    </row>
    <row r="54" spans="1:39" s="15" customFormat="1" ht="15.75" customHeight="1">
      <c r="A54" s="43"/>
      <c r="B54" s="133"/>
      <c r="C54" s="44"/>
      <c r="I54" s="51"/>
      <c r="U54" s="51"/>
      <c r="AA54" s="51"/>
      <c r="AG54" s="51"/>
      <c r="AM54" s="51"/>
    </row>
    <row r="55" spans="1:39" s="15" customFormat="1" ht="15.75" customHeight="1">
      <c r="A55" s="43"/>
      <c r="B55" s="133"/>
      <c r="C55" s="44"/>
      <c r="I55" s="51"/>
      <c r="U55" s="51"/>
      <c r="AA55" s="51"/>
      <c r="AG55" s="51"/>
      <c r="AM55" s="51"/>
    </row>
    <row r="56" spans="1:39" s="15" customFormat="1" ht="15.75" customHeight="1">
      <c r="A56" s="43"/>
      <c r="B56" s="133"/>
      <c r="C56" s="44"/>
      <c r="I56" s="51"/>
      <c r="U56" s="51"/>
      <c r="AA56" s="51"/>
      <c r="AG56" s="51"/>
      <c r="AM56" s="51"/>
    </row>
    <row r="57" spans="1:39" s="15" customFormat="1" ht="15.75" customHeight="1">
      <c r="A57" s="43"/>
      <c r="B57" s="133"/>
      <c r="C57" s="44"/>
      <c r="I57" s="51"/>
      <c r="U57" s="51"/>
      <c r="AA57" s="51"/>
      <c r="AG57" s="51"/>
      <c r="AM57" s="51"/>
    </row>
    <row r="58" spans="1:39" s="15" customFormat="1" ht="15.75" customHeight="1">
      <c r="A58" s="43"/>
      <c r="B58" s="133"/>
      <c r="C58" s="44"/>
      <c r="I58" s="51"/>
      <c r="U58" s="51"/>
      <c r="AA58" s="51"/>
      <c r="AG58" s="51"/>
      <c r="AM58" s="51"/>
    </row>
    <row r="59" spans="1:39" s="15" customFormat="1" ht="15.75" customHeight="1">
      <c r="A59" s="43"/>
      <c r="B59" s="133"/>
      <c r="C59" s="44"/>
      <c r="I59" s="51"/>
      <c r="U59" s="51"/>
      <c r="AA59" s="51"/>
      <c r="AG59" s="51"/>
      <c r="AM59" s="51"/>
    </row>
    <row r="60" spans="1:39" s="15" customFormat="1" ht="15.75" customHeight="1">
      <c r="A60" s="43"/>
      <c r="B60" s="133"/>
      <c r="C60" s="44"/>
      <c r="I60" s="51"/>
      <c r="U60" s="51"/>
      <c r="AA60" s="51"/>
      <c r="AG60" s="51"/>
      <c r="AM60" s="51"/>
    </row>
    <row r="61" spans="1:39" s="15" customFormat="1" ht="15.75" customHeight="1">
      <c r="A61" s="43"/>
      <c r="B61" s="133"/>
      <c r="C61" s="44"/>
      <c r="I61" s="51"/>
      <c r="U61" s="51"/>
      <c r="AA61" s="51"/>
      <c r="AG61" s="51"/>
      <c r="AM61" s="51"/>
    </row>
    <row r="62" spans="1:39" s="15" customFormat="1" ht="15.75" customHeight="1">
      <c r="A62" s="43"/>
      <c r="B62" s="133"/>
      <c r="C62" s="44"/>
      <c r="I62" s="51"/>
      <c r="U62" s="51"/>
      <c r="AA62" s="51"/>
      <c r="AG62" s="51"/>
      <c r="AM62" s="51"/>
    </row>
    <row r="63" spans="1:39" s="15" customFormat="1" ht="15.75" customHeight="1">
      <c r="A63" s="43"/>
      <c r="B63" s="133"/>
      <c r="C63" s="44"/>
      <c r="I63" s="51"/>
      <c r="U63" s="51"/>
      <c r="AA63" s="51"/>
      <c r="AG63" s="51"/>
      <c r="AM63" s="51"/>
    </row>
    <row r="64" spans="1:39" s="15" customFormat="1" ht="15.75" customHeight="1">
      <c r="A64" s="43"/>
      <c r="B64" s="133"/>
      <c r="C64" s="44"/>
      <c r="I64" s="51"/>
      <c r="U64" s="51"/>
      <c r="AA64" s="51"/>
      <c r="AG64" s="51"/>
      <c r="AM64" s="51"/>
    </row>
    <row r="65" spans="1:39" s="15" customFormat="1" ht="15.75" customHeight="1">
      <c r="A65" s="43"/>
      <c r="B65" s="133"/>
      <c r="C65" s="44"/>
      <c r="I65" s="51"/>
      <c r="U65" s="51"/>
      <c r="AA65" s="51"/>
      <c r="AG65" s="51"/>
      <c r="AM65" s="51"/>
    </row>
    <row r="66" spans="1:39" s="15" customFormat="1" ht="15.75" customHeight="1">
      <c r="A66" s="43"/>
      <c r="B66" s="133"/>
      <c r="C66" s="44"/>
      <c r="I66" s="51"/>
      <c r="U66" s="51"/>
      <c r="AA66" s="51"/>
      <c r="AG66" s="51"/>
      <c r="AM66" s="51"/>
    </row>
    <row r="67" spans="1:39" s="15" customFormat="1" ht="15.75" customHeight="1">
      <c r="A67" s="43"/>
      <c r="B67" s="133"/>
      <c r="C67" s="44"/>
      <c r="I67" s="51"/>
      <c r="U67" s="51"/>
      <c r="AA67" s="51"/>
      <c r="AG67" s="51"/>
      <c r="AM67" s="51"/>
    </row>
    <row r="68" spans="1:39" s="15" customFormat="1" ht="15.75" customHeight="1">
      <c r="A68" s="43"/>
      <c r="B68" s="133"/>
      <c r="C68" s="44"/>
      <c r="I68" s="51"/>
      <c r="U68" s="51"/>
      <c r="AA68" s="51"/>
      <c r="AG68" s="51"/>
      <c r="AM68" s="51"/>
    </row>
    <row r="69" spans="1:39" s="15" customFormat="1" ht="15.75" customHeight="1">
      <c r="A69" s="43"/>
      <c r="B69" s="133"/>
      <c r="C69" s="44"/>
      <c r="I69" s="51"/>
      <c r="U69" s="51"/>
      <c r="AA69" s="51"/>
      <c r="AG69" s="51"/>
      <c r="AM69" s="51"/>
    </row>
    <row r="70" spans="1:39" s="15" customFormat="1" ht="15.75" customHeight="1">
      <c r="A70" s="43"/>
      <c r="B70" s="133"/>
      <c r="C70" s="44"/>
      <c r="I70" s="51"/>
      <c r="U70" s="51"/>
      <c r="AA70" s="51"/>
      <c r="AG70" s="51"/>
      <c r="AM70" s="51"/>
    </row>
    <row r="71" spans="1:39" s="15" customFormat="1" ht="15.75" customHeight="1">
      <c r="A71" s="43"/>
      <c r="B71" s="133"/>
      <c r="C71" s="44"/>
      <c r="I71" s="51"/>
      <c r="U71" s="51"/>
      <c r="AA71" s="51"/>
      <c r="AG71" s="51"/>
      <c r="AM71" s="51"/>
    </row>
    <row r="72" spans="1:39" s="15" customFormat="1" ht="15.75" customHeight="1">
      <c r="A72" s="43"/>
      <c r="B72" s="133"/>
      <c r="C72" s="44"/>
      <c r="I72" s="51"/>
      <c r="U72" s="51"/>
      <c r="AA72" s="51"/>
      <c r="AG72" s="51"/>
      <c r="AM72" s="51"/>
    </row>
    <row r="73" spans="1:39" s="15" customFormat="1" ht="15.75" customHeight="1">
      <c r="A73" s="43"/>
      <c r="B73" s="133"/>
      <c r="C73" s="44"/>
      <c r="I73" s="51"/>
      <c r="U73" s="51"/>
      <c r="AA73" s="51"/>
      <c r="AG73" s="51"/>
      <c r="AM73" s="51"/>
    </row>
    <row r="74" spans="1:39" s="15" customFormat="1" ht="15.75" customHeight="1">
      <c r="A74" s="43"/>
      <c r="B74" s="133"/>
      <c r="C74" s="44"/>
      <c r="I74" s="51"/>
      <c r="U74" s="51"/>
      <c r="AA74" s="51"/>
      <c r="AG74" s="51"/>
      <c r="AM74" s="51"/>
    </row>
    <row r="75" spans="1:39" s="15" customFormat="1" ht="15.75" customHeight="1">
      <c r="A75" s="43"/>
      <c r="B75" s="133"/>
      <c r="C75" s="44"/>
      <c r="I75" s="51"/>
      <c r="U75" s="51"/>
      <c r="AA75" s="51"/>
      <c r="AG75" s="51"/>
      <c r="AM75" s="51"/>
    </row>
    <row r="76" spans="1:39" s="15" customFormat="1" ht="15.75" customHeight="1">
      <c r="A76" s="43"/>
      <c r="B76" s="133"/>
      <c r="C76" s="44"/>
      <c r="I76" s="51"/>
      <c r="U76" s="51"/>
      <c r="AA76" s="51"/>
      <c r="AG76" s="51"/>
      <c r="AM76" s="51"/>
    </row>
    <row r="77" spans="1:39" s="15" customFormat="1" ht="15.75" customHeight="1">
      <c r="A77" s="43"/>
      <c r="B77" s="133"/>
      <c r="C77" s="44"/>
      <c r="I77" s="51"/>
      <c r="U77" s="51"/>
      <c r="AA77" s="51"/>
      <c r="AG77" s="51"/>
      <c r="AM77" s="51"/>
    </row>
    <row r="78" spans="1:39" s="15" customFormat="1" ht="15.75" customHeight="1">
      <c r="A78" s="43"/>
      <c r="B78" s="133"/>
      <c r="C78" s="44"/>
      <c r="I78" s="51"/>
      <c r="U78" s="51"/>
      <c r="AA78" s="51"/>
      <c r="AG78" s="51"/>
      <c r="AM78" s="51"/>
    </row>
    <row r="79" spans="1:39" s="15" customFormat="1" ht="15.75" customHeight="1">
      <c r="A79" s="43"/>
      <c r="B79" s="133"/>
      <c r="C79" s="44"/>
      <c r="I79" s="51"/>
      <c r="U79" s="51"/>
      <c r="AA79" s="51"/>
      <c r="AG79" s="51"/>
      <c r="AM79" s="51"/>
    </row>
    <row r="80" spans="1:39" s="15" customFormat="1" ht="15.75" customHeight="1">
      <c r="A80" s="43"/>
      <c r="B80" s="133"/>
      <c r="C80" s="44"/>
      <c r="I80" s="51"/>
      <c r="U80" s="51"/>
      <c r="AA80" s="51"/>
      <c r="AG80" s="51"/>
      <c r="AM80" s="51"/>
    </row>
    <row r="81" spans="1:39" s="15" customFormat="1" ht="15.75" customHeight="1">
      <c r="A81" s="43"/>
      <c r="B81" s="133"/>
      <c r="C81" s="44"/>
      <c r="I81" s="51"/>
      <c r="U81" s="51"/>
      <c r="AA81" s="51"/>
      <c r="AG81" s="51"/>
      <c r="AM81" s="51"/>
    </row>
    <row r="82" spans="1:39" s="15" customFormat="1" ht="15.75" customHeight="1">
      <c r="A82" s="43"/>
      <c r="B82" s="133"/>
      <c r="C82" s="44"/>
      <c r="I82" s="51"/>
      <c r="U82" s="51"/>
      <c r="AA82" s="51"/>
      <c r="AG82" s="51"/>
      <c r="AM82" s="51"/>
    </row>
    <row r="83" spans="1:39" s="15" customFormat="1" ht="15.75" customHeight="1">
      <c r="A83" s="43"/>
      <c r="B83" s="133"/>
      <c r="C83" s="44"/>
      <c r="I83" s="51"/>
      <c r="U83" s="51"/>
      <c r="AA83" s="51"/>
      <c r="AG83" s="51"/>
      <c r="AM83" s="51"/>
    </row>
    <row r="84" spans="1:39" s="15" customFormat="1" ht="15.75" customHeight="1">
      <c r="A84" s="43"/>
      <c r="B84" s="133"/>
      <c r="C84" s="44"/>
      <c r="I84" s="51"/>
      <c r="U84" s="51"/>
      <c r="AA84" s="51"/>
      <c r="AG84" s="51"/>
      <c r="AM84" s="51"/>
    </row>
    <row r="85" spans="1:39" s="15" customFormat="1" ht="15.75" customHeight="1">
      <c r="A85" s="43"/>
      <c r="B85" s="133"/>
      <c r="C85" s="44"/>
      <c r="I85" s="51"/>
      <c r="U85" s="51"/>
      <c r="AA85" s="51"/>
      <c r="AG85" s="51"/>
      <c r="AM85" s="51"/>
    </row>
    <row r="86" spans="1:39" s="15" customFormat="1" ht="15.75" customHeight="1">
      <c r="A86" s="43"/>
      <c r="B86" s="133"/>
      <c r="C86" s="44"/>
      <c r="I86" s="51"/>
      <c r="U86" s="51"/>
      <c r="AA86" s="51"/>
      <c r="AG86" s="51"/>
      <c r="AM86" s="51"/>
    </row>
    <row r="87" spans="1:39" s="15" customFormat="1" ht="15.75" customHeight="1">
      <c r="A87" s="43"/>
      <c r="B87" s="133"/>
      <c r="C87" s="44"/>
      <c r="I87" s="51"/>
      <c r="U87" s="51"/>
      <c r="AA87" s="51"/>
      <c r="AG87" s="51"/>
      <c r="AM87" s="51"/>
    </row>
    <row r="88" spans="1:39" s="15" customFormat="1" ht="15.75" customHeight="1">
      <c r="A88" s="43"/>
      <c r="B88" s="133"/>
      <c r="C88" s="44"/>
      <c r="I88" s="51"/>
      <c r="U88" s="51"/>
      <c r="AA88" s="51"/>
      <c r="AG88" s="51"/>
      <c r="AM88" s="51"/>
    </row>
    <row r="89" spans="1:39" s="15" customFormat="1" ht="15.75" customHeight="1">
      <c r="A89" s="43"/>
      <c r="B89" s="133"/>
      <c r="C89" s="44"/>
      <c r="I89" s="51"/>
      <c r="U89" s="51"/>
      <c r="AA89" s="51"/>
      <c r="AG89" s="51"/>
      <c r="AM89" s="51"/>
    </row>
    <row r="90" spans="1:39" s="15" customFormat="1" ht="15.75" customHeight="1">
      <c r="A90" s="43"/>
      <c r="B90" s="133"/>
      <c r="C90" s="44"/>
      <c r="I90" s="51"/>
      <c r="U90" s="51"/>
      <c r="AA90" s="51"/>
      <c r="AG90" s="51"/>
      <c r="AM90" s="51"/>
    </row>
    <row r="91" spans="1:39" s="15" customFormat="1" ht="15.75" customHeight="1">
      <c r="A91" s="43"/>
      <c r="B91" s="133"/>
      <c r="C91" s="44"/>
      <c r="I91" s="51"/>
      <c r="U91" s="51"/>
      <c r="AA91" s="51"/>
      <c r="AG91" s="51"/>
      <c r="AM91" s="51"/>
    </row>
    <row r="92" spans="1:39" s="15" customFormat="1" ht="15.75" customHeight="1">
      <c r="A92" s="43"/>
      <c r="B92" s="133"/>
      <c r="C92" s="44"/>
      <c r="I92" s="51"/>
      <c r="U92" s="51"/>
      <c r="AA92" s="51"/>
      <c r="AG92" s="51"/>
      <c r="AM92" s="51"/>
    </row>
    <row r="93" spans="1:39" s="15" customFormat="1" ht="15.75" customHeight="1">
      <c r="A93" s="43"/>
      <c r="B93" s="133"/>
      <c r="C93" s="44"/>
      <c r="I93" s="51"/>
      <c r="U93" s="51"/>
      <c r="AA93" s="51"/>
      <c r="AG93" s="51"/>
      <c r="AM93" s="51"/>
    </row>
    <row r="94" spans="1:39" s="15" customFormat="1" ht="15.75" customHeight="1">
      <c r="A94" s="43"/>
      <c r="B94" s="133"/>
      <c r="C94" s="44"/>
      <c r="I94" s="51"/>
      <c r="U94" s="51"/>
      <c r="AA94" s="51"/>
      <c r="AG94" s="51"/>
      <c r="AM94" s="51"/>
    </row>
    <row r="95" spans="1:39" s="15" customFormat="1" ht="15.75" customHeight="1">
      <c r="A95" s="43"/>
      <c r="B95" s="133"/>
      <c r="C95" s="44"/>
      <c r="I95" s="51"/>
      <c r="U95" s="51"/>
      <c r="AA95" s="51"/>
      <c r="AG95" s="51"/>
      <c r="AM95" s="51"/>
    </row>
    <row r="96" spans="1:39" s="15" customFormat="1" ht="15.75" customHeight="1">
      <c r="A96" s="43"/>
      <c r="B96" s="133"/>
      <c r="C96" s="44"/>
      <c r="I96" s="51"/>
      <c r="U96" s="51"/>
      <c r="AA96" s="51"/>
      <c r="AG96" s="51"/>
      <c r="AM96" s="51"/>
    </row>
    <row r="97" spans="1:39" s="15" customFormat="1" ht="15.75" customHeight="1">
      <c r="A97" s="43"/>
      <c r="B97" s="133"/>
      <c r="C97" s="44"/>
      <c r="I97" s="51"/>
      <c r="U97" s="51"/>
      <c r="AA97" s="51"/>
      <c r="AG97" s="51"/>
      <c r="AM97" s="51"/>
    </row>
    <row r="98" spans="1:39" s="15" customFormat="1" ht="15.75" customHeight="1">
      <c r="A98" s="43"/>
      <c r="B98" s="133"/>
      <c r="C98" s="44"/>
      <c r="I98" s="51"/>
      <c r="U98" s="51"/>
      <c r="AA98" s="51"/>
      <c r="AG98" s="51"/>
      <c r="AM98" s="51"/>
    </row>
    <row r="99" spans="1:39" s="15" customFormat="1" ht="15.75" customHeight="1">
      <c r="A99" s="43"/>
      <c r="B99" s="133"/>
      <c r="C99" s="44"/>
      <c r="I99" s="51"/>
      <c r="U99" s="51"/>
      <c r="AA99" s="51"/>
      <c r="AG99" s="51"/>
      <c r="AM99" s="51"/>
    </row>
    <row r="100" spans="1:39" s="15" customFormat="1" ht="15.75" customHeight="1">
      <c r="A100" s="43"/>
      <c r="B100" s="133"/>
      <c r="C100" s="44"/>
      <c r="I100" s="51"/>
      <c r="U100" s="51"/>
      <c r="AA100" s="51"/>
      <c r="AG100" s="51"/>
      <c r="AM100" s="51"/>
    </row>
    <row r="101" spans="1:39" s="15" customFormat="1" ht="15.75" customHeight="1">
      <c r="A101" s="43"/>
      <c r="B101" s="133"/>
      <c r="C101" s="44"/>
      <c r="I101" s="51"/>
      <c r="U101" s="51"/>
      <c r="AA101" s="51"/>
      <c r="AG101" s="51"/>
      <c r="AM101" s="51"/>
    </row>
    <row r="102" spans="1:39" s="15" customFormat="1" ht="15.75" customHeight="1">
      <c r="A102" s="43"/>
      <c r="B102" s="133"/>
      <c r="C102" s="44"/>
      <c r="I102" s="51"/>
      <c r="U102" s="51"/>
      <c r="AA102" s="51"/>
      <c r="AG102" s="51"/>
      <c r="AM102" s="51"/>
    </row>
    <row r="103" spans="1:39" s="15" customFormat="1" ht="15.75" customHeight="1">
      <c r="A103" s="43"/>
      <c r="B103" s="133"/>
      <c r="C103" s="44"/>
      <c r="I103" s="51"/>
      <c r="U103" s="51"/>
      <c r="AA103" s="51"/>
      <c r="AG103" s="51"/>
      <c r="AM103" s="51"/>
    </row>
    <row r="104" spans="1:39" s="15" customFormat="1" ht="15.75" customHeight="1">
      <c r="A104" s="43"/>
      <c r="B104" s="133"/>
      <c r="C104" s="44"/>
      <c r="I104" s="51"/>
      <c r="U104" s="51"/>
      <c r="AA104" s="51"/>
      <c r="AG104" s="51"/>
      <c r="AM104" s="51"/>
    </row>
    <row r="105" spans="1:39" s="15" customFormat="1" ht="15.75" customHeight="1">
      <c r="A105" s="43"/>
      <c r="B105" s="133"/>
      <c r="C105" s="44"/>
      <c r="I105" s="51"/>
      <c r="U105" s="51"/>
      <c r="AA105" s="51"/>
      <c r="AG105" s="51"/>
      <c r="AM105" s="51"/>
    </row>
    <row r="106" spans="1:39" s="15" customFormat="1" ht="15.75" customHeight="1">
      <c r="A106" s="43"/>
      <c r="B106" s="133"/>
      <c r="C106" s="44"/>
      <c r="I106" s="51"/>
      <c r="U106" s="51"/>
      <c r="AA106" s="51"/>
      <c r="AG106" s="51"/>
      <c r="AM106" s="51"/>
    </row>
    <row r="107" spans="1:39" s="15" customFormat="1" ht="15.75" customHeight="1">
      <c r="A107" s="43"/>
      <c r="B107" s="133"/>
      <c r="C107" s="44"/>
      <c r="I107" s="51"/>
      <c r="U107" s="51"/>
      <c r="AA107" s="51"/>
      <c r="AG107" s="51"/>
      <c r="AM107" s="51"/>
    </row>
    <row r="108" spans="1:39" s="15" customFormat="1" ht="15.75" customHeight="1">
      <c r="A108" s="43"/>
      <c r="B108" s="133"/>
      <c r="C108" s="44"/>
      <c r="I108" s="51"/>
      <c r="U108" s="51"/>
      <c r="AA108" s="51"/>
      <c r="AG108" s="51"/>
      <c r="AM108" s="51"/>
    </row>
    <row r="109" spans="1:39" s="15" customFormat="1" ht="15.75" customHeight="1">
      <c r="A109" s="43"/>
      <c r="B109" s="133"/>
      <c r="C109" s="45"/>
      <c r="I109" s="51"/>
      <c r="U109" s="51"/>
      <c r="AA109" s="51"/>
      <c r="AG109" s="51"/>
      <c r="AM109" s="51"/>
    </row>
    <row r="110" spans="1:39" s="15" customFormat="1" ht="15.75" customHeight="1">
      <c r="A110" s="43"/>
      <c r="B110" s="133"/>
      <c r="C110" s="45"/>
      <c r="I110" s="51"/>
      <c r="U110" s="51"/>
      <c r="AA110" s="51"/>
      <c r="AG110" s="51"/>
      <c r="AM110" s="51"/>
    </row>
    <row r="111" spans="1:39" s="15" customFormat="1" ht="15.75" customHeight="1">
      <c r="A111" s="43"/>
      <c r="B111" s="133"/>
      <c r="C111" s="45"/>
      <c r="I111" s="51"/>
      <c r="U111" s="51"/>
      <c r="AA111" s="51"/>
      <c r="AG111" s="51"/>
      <c r="AM111" s="51"/>
    </row>
    <row r="112" spans="1:39" s="15" customFormat="1" ht="15.75" customHeight="1">
      <c r="A112" s="43"/>
      <c r="B112" s="133"/>
      <c r="C112" s="45"/>
      <c r="I112" s="51"/>
      <c r="U112" s="51"/>
      <c r="AA112" s="51"/>
      <c r="AG112" s="51"/>
      <c r="AM112" s="51"/>
    </row>
    <row r="113" spans="1:39" s="15" customFormat="1" ht="15.75" customHeight="1">
      <c r="A113" s="43"/>
      <c r="B113" s="133"/>
      <c r="C113" s="45"/>
      <c r="I113" s="51"/>
      <c r="U113" s="51"/>
      <c r="AA113" s="51"/>
      <c r="AG113" s="51"/>
      <c r="AM113" s="51"/>
    </row>
    <row r="114" spans="1:39" s="15" customFormat="1" ht="15.75" customHeight="1">
      <c r="A114" s="43"/>
      <c r="B114" s="133"/>
      <c r="C114" s="45"/>
      <c r="I114" s="51"/>
      <c r="U114" s="51"/>
      <c r="AA114" s="51"/>
      <c r="AG114" s="51"/>
      <c r="AM114" s="51"/>
    </row>
    <row r="115" spans="1:39" s="15" customFormat="1" ht="15.75" customHeight="1">
      <c r="A115" s="43"/>
      <c r="B115" s="133"/>
      <c r="C115" s="45"/>
      <c r="I115" s="51"/>
      <c r="U115" s="51"/>
      <c r="AA115" s="51"/>
      <c r="AG115" s="51"/>
      <c r="AM115" s="51"/>
    </row>
    <row r="116" spans="1:39" s="15" customFormat="1" ht="15.75" customHeight="1">
      <c r="A116" s="43"/>
      <c r="B116" s="133"/>
      <c r="C116" s="45"/>
      <c r="I116" s="51"/>
      <c r="U116" s="51"/>
      <c r="AA116" s="51"/>
      <c r="AG116" s="51"/>
      <c r="AM116" s="51"/>
    </row>
    <row r="117" spans="1:39" s="15" customFormat="1" ht="15.75" customHeight="1">
      <c r="A117" s="43"/>
      <c r="B117" s="133"/>
      <c r="C117" s="45"/>
      <c r="I117" s="51"/>
      <c r="U117" s="51"/>
      <c r="AA117" s="51"/>
      <c r="AG117" s="51"/>
      <c r="AM117" s="51"/>
    </row>
    <row r="118" spans="1:3" ht="15.75" customHeight="1">
      <c r="A118" s="46"/>
      <c r="B118" s="134"/>
      <c r="C118" s="47"/>
    </row>
    <row r="119" spans="1:3" ht="15.75" customHeight="1">
      <c r="A119" s="46"/>
      <c r="B119" s="134"/>
      <c r="C119" s="47"/>
    </row>
    <row r="120" spans="1:3" ht="15.75" customHeight="1">
      <c r="A120" s="46"/>
      <c r="B120" s="134"/>
      <c r="C120" s="47"/>
    </row>
    <row r="121" spans="1:3" ht="15.75" customHeight="1">
      <c r="A121" s="46"/>
      <c r="B121" s="134"/>
      <c r="C121" s="47"/>
    </row>
    <row r="122" spans="1:3" ht="15.75" customHeight="1">
      <c r="A122" s="46"/>
      <c r="B122" s="134"/>
      <c r="C122" s="47"/>
    </row>
    <row r="123" spans="1:3" ht="15.75" customHeight="1">
      <c r="A123" s="46"/>
      <c r="B123" s="134"/>
      <c r="C123" s="47"/>
    </row>
    <row r="124" spans="1:3" ht="15.75" customHeight="1">
      <c r="A124" s="46"/>
      <c r="B124" s="134"/>
      <c r="C124" s="47"/>
    </row>
    <row r="125" spans="1:3" ht="15.75" customHeight="1">
      <c r="A125" s="46"/>
      <c r="B125" s="134"/>
      <c r="C125" s="47"/>
    </row>
    <row r="126" spans="1:3" ht="15.75" customHeight="1">
      <c r="A126" s="46"/>
      <c r="B126" s="134"/>
      <c r="C126" s="47"/>
    </row>
    <row r="127" spans="1:3" ht="15.75" customHeight="1">
      <c r="A127" s="46"/>
      <c r="B127" s="134"/>
      <c r="C127" s="47"/>
    </row>
    <row r="128" spans="1:3" ht="15.75" customHeight="1">
      <c r="A128" s="46"/>
      <c r="B128" s="134"/>
      <c r="C128" s="47"/>
    </row>
    <row r="129" spans="1:39" ht="15.75" customHeight="1">
      <c r="A129" s="46"/>
      <c r="B129" s="134"/>
      <c r="C129" s="47"/>
      <c r="I129" s="2"/>
      <c r="U129" s="2"/>
      <c r="AA129" s="2"/>
      <c r="AG129" s="2"/>
      <c r="AM129" s="2"/>
    </row>
    <row r="130" spans="1:39" ht="15.75" customHeight="1">
      <c r="A130" s="46"/>
      <c r="B130" s="134"/>
      <c r="C130" s="47"/>
      <c r="I130" s="2"/>
      <c r="U130" s="2"/>
      <c r="AA130" s="2"/>
      <c r="AG130" s="2"/>
      <c r="AM130" s="2"/>
    </row>
    <row r="131" spans="1:39" ht="15.75" customHeight="1">
      <c r="A131" s="46"/>
      <c r="B131" s="134"/>
      <c r="C131" s="47"/>
      <c r="I131" s="2"/>
      <c r="U131" s="2"/>
      <c r="AA131" s="2"/>
      <c r="AG131" s="2"/>
      <c r="AM131" s="2"/>
    </row>
    <row r="132" spans="1:39" ht="15.75" customHeight="1">
      <c r="A132" s="46"/>
      <c r="B132" s="134"/>
      <c r="C132" s="47"/>
      <c r="I132" s="2"/>
      <c r="U132" s="2"/>
      <c r="AA132" s="2"/>
      <c r="AG132" s="2"/>
      <c r="AM132" s="2"/>
    </row>
    <row r="133" spans="1:39" ht="15.75" customHeight="1">
      <c r="A133" s="46"/>
      <c r="B133" s="134"/>
      <c r="C133" s="47"/>
      <c r="I133" s="2"/>
      <c r="U133" s="2"/>
      <c r="AA133" s="2"/>
      <c r="AG133" s="2"/>
      <c r="AM133" s="2"/>
    </row>
    <row r="134" spans="1:39" ht="15.75" customHeight="1">
      <c r="A134" s="46"/>
      <c r="B134" s="134"/>
      <c r="C134" s="47"/>
      <c r="I134" s="2"/>
      <c r="U134" s="2"/>
      <c r="AA134" s="2"/>
      <c r="AG134" s="2"/>
      <c r="AM134" s="2"/>
    </row>
    <row r="135" spans="1:39" ht="15.75" customHeight="1">
      <c r="A135" s="46"/>
      <c r="B135" s="134"/>
      <c r="C135" s="47"/>
      <c r="I135" s="2"/>
      <c r="U135" s="2"/>
      <c r="AA135" s="2"/>
      <c r="AG135" s="2"/>
      <c r="AM135" s="2"/>
    </row>
    <row r="136" spans="1:39" ht="15.75" customHeight="1">
      <c r="A136" s="46"/>
      <c r="B136" s="134"/>
      <c r="C136" s="47"/>
      <c r="I136" s="2"/>
      <c r="U136" s="2"/>
      <c r="AA136" s="2"/>
      <c r="AG136" s="2"/>
      <c r="AM136" s="2"/>
    </row>
    <row r="137" spans="1:39" ht="15.75" customHeight="1">
      <c r="A137" s="46"/>
      <c r="B137" s="134"/>
      <c r="C137" s="47"/>
      <c r="I137" s="2"/>
      <c r="U137" s="2"/>
      <c r="AA137" s="2"/>
      <c r="AG137" s="2"/>
      <c r="AM137" s="2"/>
    </row>
    <row r="138" spans="1:39" ht="15.75" customHeight="1">
      <c r="A138" s="46"/>
      <c r="B138" s="134"/>
      <c r="C138" s="47"/>
      <c r="I138" s="2"/>
      <c r="U138" s="2"/>
      <c r="AA138" s="2"/>
      <c r="AG138" s="2"/>
      <c r="AM138" s="2"/>
    </row>
    <row r="139" spans="1:39" ht="15.75" customHeight="1">
      <c r="A139" s="46"/>
      <c r="B139" s="134"/>
      <c r="C139" s="47"/>
      <c r="I139" s="2"/>
      <c r="U139" s="2"/>
      <c r="AA139" s="2"/>
      <c r="AG139" s="2"/>
      <c r="AM139" s="2"/>
    </row>
    <row r="140" spans="1:39" ht="15.75" customHeight="1">
      <c r="A140" s="46"/>
      <c r="B140" s="134"/>
      <c r="C140" s="47"/>
      <c r="I140" s="2"/>
      <c r="U140" s="2"/>
      <c r="AA140" s="2"/>
      <c r="AG140" s="2"/>
      <c r="AM140" s="2"/>
    </row>
    <row r="141" spans="1:39" ht="15.75" customHeight="1">
      <c r="A141" s="46"/>
      <c r="B141" s="134"/>
      <c r="C141" s="47"/>
      <c r="I141" s="2"/>
      <c r="U141" s="2"/>
      <c r="AA141" s="2"/>
      <c r="AG141" s="2"/>
      <c r="AM141" s="2"/>
    </row>
    <row r="142" spans="1:39" ht="15.75" customHeight="1">
      <c r="A142" s="46"/>
      <c r="B142" s="134"/>
      <c r="C142" s="47"/>
      <c r="I142" s="2"/>
      <c r="U142" s="2"/>
      <c r="AA142" s="2"/>
      <c r="AG142" s="2"/>
      <c r="AM142" s="2"/>
    </row>
    <row r="143" spans="1:39" ht="15.75" customHeight="1">
      <c r="A143" s="46"/>
      <c r="B143" s="134"/>
      <c r="C143" s="47"/>
      <c r="I143" s="2"/>
      <c r="U143" s="2"/>
      <c r="AA143" s="2"/>
      <c r="AG143" s="2"/>
      <c r="AM143" s="2"/>
    </row>
    <row r="144" spans="1:39" ht="15.75" customHeight="1">
      <c r="A144" s="46"/>
      <c r="B144" s="134"/>
      <c r="C144" s="47"/>
      <c r="I144" s="2"/>
      <c r="U144" s="2"/>
      <c r="AA144" s="2"/>
      <c r="AG144" s="2"/>
      <c r="AM144" s="2"/>
    </row>
    <row r="145" spans="1:39" ht="15.75" customHeight="1">
      <c r="A145" s="46"/>
      <c r="B145" s="134"/>
      <c r="C145" s="47"/>
      <c r="I145" s="2"/>
      <c r="U145" s="2"/>
      <c r="AA145" s="2"/>
      <c r="AG145" s="2"/>
      <c r="AM145" s="2"/>
    </row>
    <row r="146" spans="1:39" ht="15.75" customHeight="1">
      <c r="A146" s="46"/>
      <c r="B146" s="134"/>
      <c r="C146" s="47"/>
      <c r="I146" s="2"/>
      <c r="U146" s="2"/>
      <c r="AA146" s="2"/>
      <c r="AG146" s="2"/>
      <c r="AM146" s="2"/>
    </row>
    <row r="147" spans="1:39" ht="15.75" customHeight="1">
      <c r="A147" s="46"/>
      <c r="B147" s="134"/>
      <c r="C147" s="47"/>
      <c r="I147" s="2"/>
      <c r="U147" s="2"/>
      <c r="AA147" s="2"/>
      <c r="AG147" s="2"/>
      <c r="AM147" s="2"/>
    </row>
    <row r="148" spans="1:39" ht="15.75" customHeight="1">
      <c r="A148" s="46"/>
      <c r="B148" s="134"/>
      <c r="C148" s="47"/>
      <c r="I148" s="2"/>
      <c r="U148" s="2"/>
      <c r="AA148" s="2"/>
      <c r="AG148" s="2"/>
      <c r="AM148" s="2"/>
    </row>
    <row r="149" spans="1:39" ht="15.75" customHeight="1">
      <c r="A149" s="46"/>
      <c r="B149" s="134"/>
      <c r="C149" s="47"/>
      <c r="I149" s="2"/>
      <c r="U149" s="2"/>
      <c r="AA149" s="2"/>
      <c r="AG149" s="2"/>
      <c r="AM149" s="2"/>
    </row>
    <row r="150" spans="1:39" ht="15.75" customHeight="1">
      <c r="A150" s="46"/>
      <c r="B150" s="134"/>
      <c r="C150" s="47"/>
      <c r="I150" s="2"/>
      <c r="U150" s="2"/>
      <c r="AA150" s="2"/>
      <c r="AG150" s="2"/>
      <c r="AM150" s="2"/>
    </row>
    <row r="151" spans="1:39" ht="15.75" customHeight="1">
      <c r="A151" s="46"/>
      <c r="B151" s="134"/>
      <c r="C151" s="47"/>
      <c r="I151" s="2"/>
      <c r="U151" s="2"/>
      <c r="AA151" s="2"/>
      <c r="AG151" s="2"/>
      <c r="AM151" s="2"/>
    </row>
    <row r="152" spans="1:39" ht="15.75">
      <c r="A152" s="46"/>
      <c r="B152" s="134"/>
      <c r="C152" s="47"/>
      <c r="I152" s="2"/>
      <c r="U152" s="2"/>
      <c r="AA152" s="2"/>
      <c r="AG152" s="2"/>
      <c r="AM152" s="2"/>
    </row>
    <row r="153" spans="1:39" ht="15.75">
      <c r="A153" s="46"/>
      <c r="B153" s="134"/>
      <c r="C153" s="47"/>
      <c r="I153" s="2"/>
      <c r="U153" s="2"/>
      <c r="AA153" s="2"/>
      <c r="AG153" s="2"/>
      <c r="AM153" s="2"/>
    </row>
    <row r="154" spans="1:39" ht="15.75">
      <c r="A154" s="46"/>
      <c r="B154" s="134"/>
      <c r="C154" s="47"/>
      <c r="I154" s="2"/>
      <c r="U154" s="2"/>
      <c r="AA154" s="2"/>
      <c r="AG154" s="2"/>
      <c r="AM154" s="2"/>
    </row>
    <row r="155" spans="1:39" ht="15.75">
      <c r="A155" s="46"/>
      <c r="B155" s="134"/>
      <c r="C155" s="47"/>
      <c r="I155" s="2"/>
      <c r="U155" s="2"/>
      <c r="AA155" s="2"/>
      <c r="AG155" s="2"/>
      <c r="AM155" s="2"/>
    </row>
    <row r="156" spans="1:39" ht="15.75">
      <c r="A156" s="46"/>
      <c r="B156" s="134"/>
      <c r="C156" s="47"/>
      <c r="I156" s="2"/>
      <c r="U156" s="2"/>
      <c r="AA156" s="2"/>
      <c r="AG156" s="2"/>
      <c r="AM156" s="2"/>
    </row>
    <row r="157" spans="1:39" ht="15.75">
      <c r="A157" s="46"/>
      <c r="B157" s="134"/>
      <c r="C157" s="47"/>
      <c r="I157" s="2"/>
      <c r="U157" s="2"/>
      <c r="AA157" s="2"/>
      <c r="AG157" s="2"/>
      <c r="AM157" s="2"/>
    </row>
    <row r="158" spans="1:39" ht="15.75">
      <c r="A158" s="46"/>
      <c r="B158" s="134"/>
      <c r="C158" s="47"/>
      <c r="I158" s="2"/>
      <c r="U158" s="2"/>
      <c r="AA158" s="2"/>
      <c r="AG158" s="2"/>
      <c r="AM158" s="2"/>
    </row>
    <row r="159" spans="1:39" ht="15.75">
      <c r="A159" s="46"/>
      <c r="B159" s="134"/>
      <c r="C159" s="47"/>
      <c r="I159" s="2"/>
      <c r="U159" s="2"/>
      <c r="AA159" s="2"/>
      <c r="AG159" s="2"/>
      <c r="AM159" s="2"/>
    </row>
    <row r="160" spans="1:39" ht="15.75">
      <c r="A160" s="46"/>
      <c r="B160" s="134"/>
      <c r="C160" s="47"/>
      <c r="I160" s="2"/>
      <c r="U160" s="2"/>
      <c r="AA160" s="2"/>
      <c r="AG160" s="2"/>
      <c r="AM160" s="2"/>
    </row>
    <row r="161" spans="1:39" ht="15.75">
      <c r="A161" s="46"/>
      <c r="B161" s="134"/>
      <c r="C161" s="47"/>
      <c r="I161" s="2"/>
      <c r="U161" s="2"/>
      <c r="AA161" s="2"/>
      <c r="AG161" s="2"/>
      <c r="AM161" s="2"/>
    </row>
    <row r="162" spans="1:39" ht="15.75">
      <c r="A162" s="46"/>
      <c r="B162" s="134"/>
      <c r="C162" s="47"/>
      <c r="I162" s="2"/>
      <c r="U162" s="2"/>
      <c r="AA162" s="2"/>
      <c r="AG162" s="2"/>
      <c r="AM162" s="2"/>
    </row>
    <row r="163" spans="1:39" ht="15.75">
      <c r="A163" s="46"/>
      <c r="B163" s="134"/>
      <c r="C163" s="47"/>
      <c r="I163" s="2"/>
      <c r="U163" s="2"/>
      <c r="AA163" s="2"/>
      <c r="AG163" s="2"/>
      <c r="AM163" s="2"/>
    </row>
    <row r="164" spans="1:39" ht="15.75">
      <c r="A164" s="46"/>
      <c r="B164" s="134"/>
      <c r="C164" s="47"/>
      <c r="I164" s="2"/>
      <c r="U164" s="2"/>
      <c r="AA164" s="2"/>
      <c r="AG164" s="2"/>
      <c r="AM164" s="2"/>
    </row>
    <row r="165" spans="1:39" ht="15.75">
      <c r="A165" s="46"/>
      <c r="B165" s="134"/>
      <c r="C165" s="47"/>
      <c r="I165" s="2"/>
      <c r="U165" s="2"/>
      <c r="AA165" s="2"/>
      <c r="AG165" s="2"/>
      <c r="AM165" s="2"/>
    </row>
    <row r="166" spans="1:39" ht="15.75">
      <c r="A166" s="46"/>
      <c r="B166" s="134"/>
      <c r="C166" s="47"/>
      <c r="I166" s="2"/>
      <c r="U166" s="2"/>
      <c r="AA166" s="2"/>
      <c r="AG166" s="2"/>
      <c r="AM166" s="2"/>
    </row>
    <row r="167" spans="1:39" ht="15.75">
      <c r="A167" s="46"/>
      <c r="B167" s="134"/>
      <c r="C167" s="47"/>
      <c r="I167" s="2"/>
      <c r="U167" s="2"/>
      <c r="AA167" s="2"/>
      <c r="AG167" s="2"/>
      <c r="AM167" s="2"/>
    </row>
    <row r="168" spans="1:39" ht="15.75">
      <c r="A168" s="46"/>
      <c r="B168" s="134"/>
      <c r="C168" s="47"/>
      <c r="I168" s="2"/>
      <c r="U168" s="2"/>
      <c r="AA168" s="2"/>
      <c r="AG168" s="2"/>
      <c r="AM168" s="2"/>
    </row>
    <row r="169" spans="1:39" ht="15.75">
      <c r="A169" s="46"/>
      <c r="B169" s="134"/>
      <c r="C169" s="47"/>
      <c r="I169" s="2"/>
      <c r="U169" s="2"/>
      <c r="AA169" s="2"/>
      <c r="AG169" s="2"/>
      <c r="AM169" s="2"/>
    </row>
    <row r="170" spans="1:39" ht="15.75">
      <c r="A170" s="46"/>
      <c r="B170" s="134"/>
      <c r="C170" s="47"/>
      <c r="I170" s="2"/>
      <c r="U170" s="2"/>
      <c r="AA170" s="2"/>
      <c r="AG170" s="2"/>
      <c r="AM170" s="2"/>
    </row>
    <row r="171" spans="1:39" ht="15.75">
      <c r="A171" s="46"/>
      <c r="B171" s="134"/>
      <c r="C171" s="47"/>
      <c r="I171" s="2"/>
      <c r="U171" s="2"/>
      <c r="AA171" s="2"/>
      <c r="AG171" s="2"/>
      <c r="AM171" s="2"/>
    </row>
    <row r="172" spans="1:39" ht="15.75">
      <c r="A172" s="46"/>
      <c r="B172" s="134"/>
      <c r="C172" s="47"/>
      <c r="I172" s="2"/>
      <c r="U172" s="2"/>
      <c r="AA172" s="2"/>
      <c r="AG172" s="2"/>
      <c r="AM172" s="2"/>
    </row>
    <row r="173" spans="1:39" ht="15.75">
      <c r="A173" s="46"/>
      <c r="B173" s="134"/>
      <c r="C173" s="47"/>
      <c r="I173" s="2"/>
      <c r="U173" s="2"/>
      <c r="AA173" s="2"/>
      <c r="AG173" s="2"/>
      <c r="AM173" s="2"/>
    </row>
  </sheetData>
  <sheetProtection selectLockedCells="1"/>
  <mergeCells count="50">
    <mergeCell ref="A1:AS1"/>
    <mergeCell ref="A2:AS2"/>
    <mergeCell ref="A3:AS3"/>
    <mergeCell ref="A4:AS4"/>
    <mergeCell ref="A5:A8"/>
    <mergeCell ref="B5:B8"/>
    <mergeCell ref="C5:C8"/>
    <mergeCell ref="D5:AM5"/>
    <mergeCell ref="AN5:AS6"/>
    <mergeCell ref="H7:H8"/>
    <mergeCell ref="D6:I6"/>
    <mergeCell ref="J6:O6"/>
    <mergeCell ref="P6:U6"/>
    <mergeCell ref="V6:AA6"/>
    <mergeCell ref="AB6:AG6"/>
    <mergeCell ref="AH6:AM6"/>
    <mergeCell ref="D7:E7"/>
    <mergeCell ref="F7:G7"/>
    <mergeCell ref="I7:I8"/>
    <mergeCell ref="J7:K7"/>
    <mergeCell ref="L7:M7"/>
    <mergeCell ref="N7:N8"/>
    <mergeCell ref="O7:O8"/>
    <mergeCell ref="AH7:AI7"/>
    <mergeCell ref="P7:Q7"/>
    <mergeCell ref="R7:S7"/>
    <mergeCell ref="T7:T8"/>
    <mergeCell ref="U7:U8"/>
    <mergeCell ref="V7:W7"/>
    <mergeCell ref="X7:Y7"/>
    <mergeCell ref="AM7:AM8"/>
    <mergeCell ref="Z7:Z8"/>
    <mergeCell ref="AN7:AO7"/>
    <mergeCell ref="AP7:AQ7"/>
    <mergeCell ref="AR7:AR8"/>
    <mergeCell ref="AA7:AA8"/>
    <mergeCell ref="AB7:AC7"/>
    <mergeCell ref="AD7:AE7"/>
    <mergeCell ref="AF7:AF8"/>
    <mergeCell ref="AG7:AG8"/>
    <mergeCell ref="AT5:AT8"/>
    <mergeCell ref="AU5:AU8"/>
    <mergeCell ref="A32:AM32"/>
    <mergeCell ref="AS7:AS8"/>
    <mergeCell ref="D10:AM10"/>
    <mergeCell ref="D21:AM21"/>
    <mergeCell ref="AN28:AS28"/>
    <mergeCell ref="A31:AM31"/>
    <mergeCell ref="AJ7:AK7"/>
    <mergeCell ref="AL7:AL8"/>
  </mergeCells>
  <printOptions/>
  <pageMargins left="1.4400000000000002" right="0.7500000000000001" top="0.98" bottom="0.98" header="0.5" footer="0.5"/>
  <pageSetup fitToHeight="1" fitToWidth="1" horizontalDpi="600" verticalDpi="600" orientation="landscape" paperSize="8" scale="86" r:id="rId1"/>
  <headerFooter alignWithMargins="0">
    <oddHeader>&amp;R&amp;"Arial,Regular"&amp;12&amp;K000000 1. számú melléklet a Katonai üzemeltetés mesterképzési szak tantervéhez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L61"/>
  <sheetViews>
    <sheetView view="pageBreakPreview" zoomScale="120" zoomScaleSheetLayoutView="120" workbookViewId="0" topLeftCell="A1">
      <selection activeCell="A1" sqref="A1:E13"/>
    </sheetView>
  </sheetViews>
  <sheetFormatPr defaultColWidth="10.66015625" defaultRowHeight="12.75"/>
  <cols>
    <col min="1" max="1" width="24.16015625" style="48" customWidth="1"/>
    <col min="2" max="2" width="64" style="48" customWidth="1"/>
    <col min="3" max="3" width="24.16015625" style="48" customWidth="1"/>
    <col min="4" max="4" width="59.16015625" style="48" customWidth="1"/>
    <col min="5" max="5" width="23.33203125" style="48" customWidth="1"/>
    <col min="6" max="16384" width="10.66015625" style="48" customWidth="1"/>
  </cols>
  <sheetData>
    <row r="2" spans="1:4" ht="18">
      <c r="A2" s="450" t="s">
        <v>42</v>
      </c>
      <c r="B2" s="450"/>
      <c r="C2" s="450"/>
      <c r="D2" s="450"/>
    </row>
    <row r="3" spans="1:4" ht="18.75" thickBot="1">
      <c r="A3" s="451" t="s">
        <v>29</v>
      </c>
      <c r="B3" s="451"/>
      <c r="C3" s="451"/>
      <c r="D3" s="451"/>
    </row>
    <row r="4" spans="1:5" ht="17.25" thickBot="1" thickTop="1">
      <c r="A4" s="452" t="s">
        <v>30</v>
      </c>
      <c r="B4" s="453" t="s">
        <v>32</v>
      </c>
      <c r="C4" s="454" t="s">
        <v>31</v>
      </c>
      <c r="D4" s="454"/>
      <c r="E4" s="443" t="s">
        <v>106</v>
      </c>
    </row>
    <row r="5" spans="1:5" ht="42" customHeight="1" thickBot="1" thickTop="1">
      <c r="A5" s="452"/>
      <c r="B5" s="453"/>
      <c r="C5" s="49" t="s">
        <v>30</v>
      </c>
      <c r="D5" s="50" t="s">
        <v>32</v>
      </c>
      <c r="E5" s="444"/>
    </row>
    <row r="6" spans="1:5" ht="15.75">
      <c r="A6" s="448" t="s">
        <v>108</v>
      </c>
      <c r="B6" s="446" t="s">
        <v>102</v>
      </c>
      <c r="C6" s="162" t="s">
        <v>153</v>
      </c>
      <c r="D6" s="168" t="s">
        <v>40</v>
      </c>
      <c r="E6" s="166" t="s">
        <v>107</v>
      </c>
    </row>
    <row r="7" spans="1:5" ht="15.75">
      <c r="A7" s="449"/>
      <c r="B7" s="447"/>
      <c r="C7" s="176" t="s">
        <v>109</v>
      </c>
      <c r="D7" s="169" t="s">
        <v>43</v>
      </c>
      <c r="E7" s="166" t="s">
        <v>107</v>
      </c>
    </row>
    <row r="8" spans="1:5" ht="39" customHeight="1">
      <c r="A8" s="173" t="s">
        <v>110</v>
      </c>
      <c r="B8" s="163" t="s">
        <v>96</v>
      </c>
      <c r="C8" s="176" t="s">
        <v>153</v>
      </c>
      <c r="D8" s="169" t="s">
        <v>40</v>
      </c>
      <c r="E8" s="167" t="s">
        <v>107</v>
      </c>
    </row>
    <row r="9" spans="1:5" ht="15.75">
      <c r="A9" s="455" t="s">
        <v>111</v>
      </c>
      <c r="B9" s="445" t="s">
        <v>95</v>
      </c>
      <c r="C9" s="176" t="s">
        <v>153</v>
      </c>
      <c r="D9" s="169" t="s">
        <v>40</v>
      </c>
      <c r="E9" s="167" t="s">
        <v>107</v>
      </c>
    </row>
    <row r="10" spans="1:5" ht="15.75">
      <c r="A10" s="455"/>
      <c r="B10" s="445"/>
      <c r="C10" s="176" t="s">
        <v>109</v>
      </c>
      <c r="D10" s="169" t="s">
        <v>43</v>
      </c>
      <c r="E10" s="167" t="s">
        <v>107</v>
      </c>
    </row>
    <row r="11" spans="1:5" ht="0.75" customHeight="1">
      <c r="A11" s="164" t="s">
        <v>53</v>
      </c>
      <c r="B11" s="165" t="s">
        <v>48</v>
      </c>
      <c r="C11" s="164" t="s">
        <v>53</v>
      </c>
      <c r="D11" s="170" t="s">
        <v>51</v>
      </c>
      <c r="E11" s="167" t="s">
        <v>107</v>
      </c>
    </row>
    <row r="12" spans="1:5" ht="24.75" customHeight="1">
      <c r="A12" s="174" t="s">
        <v>112</v>
      </c>
      <c r="B12" s="163" t="s">
        <v>50</v>
      </c>
      <c r="C12" s="174" t="s">
        <v>114</v>
      </c>
      <c r="D12" s="171" t="s">
        <v>91</v>
      </c>
      <c r="E12" s="167" t="s">
        <v>107</v>
      </c>
    </row>
    <row r="13" spans="1:5" s="158" customFormat="1" ht="37.5" customHeight="1">
      <c r="A13" s="175" t="s">
        <v>113</v>
      </c>
      <c r="B13" s="165" t="s">
        <v>87</v>
      </c>
      <c r="C13" s="177" t="s">
        <v>153</v>
      </c>
      <c r="D13" s="172" t="s">
        <v>40</v>
      </c>
      <c r="E13" s="167" t="s">
        <v>107</v>
      </c>
    </row>
    <row r="60" spans="2:38" ht="12.75">
      <c r="B60" s="48" t="s">
        <v>25</v>
      </c>
      <c r="H60" s="48">
        <f>COUNTIF(H11:H47,"AV")</f>
        <v>0</v>
      </c>
      <c r="N60" s="48">
        <f>COUNTIF(N11:N47,"AV")</f>
        <v>0</v>
      </c>
      <c r="T60" s="48">
        <f>COUNTIF(T11:T47,"AV")</f>
        <v>0</v>
      </c>
      <c r="Z60" s="48">
        <f>COUNTIF(Z11:Z47,"AV")</f>
        <v>0</v>
      </c>
      <c r="AF60" s="48">
        <f>COUNTIF(AF11:AF47,"AV")</f>
        <v>0</v>
      </c>
      <c r="AL60" s="48">
        <f>COUNTIF(AL11:AL47,"AV")</f>
        <v>0</v>
      </c>
    </row>
    <row r="61" spans="2:38" ht="12.75">
      <c r="B61" s="48" t="s">
        <v>33</v>
      </c>
      <c r="H61" s="48">
        <f>COUNTIF(H11:H47,"KV")</f>
        <v>0</v>
      </c>
      <c r="N61" s="48">
        <f>COUNTIF(N11:N47,"KV")</f>
        <v>0</v>
      </c>
      <c r="T61" s="48">
        <f>COUNTIF(T11:T47,"KV")</f>
        <v>0</v>
      </c>
      <c r="Z61" s="48">
        <f>COUNTIF(Z11:Z47,"KV")</f>
        <v>0</v>
      </c>
      <c r="AF61" s="48">
        <f>COUNTIF(AF11:AF47,"KV")</f>
        <v>0</v>
      </c>
      <c r="AL61" s="48">
        <f>COUNTIF(AL11:AL47,"KV")</f>
        <v>0</v>
      </c>
    </row>
  </sheetData>
  <sheetProtection selectLockedCells="1" selectUnlockedCells="1"/>
  <mergeCells count="10">
    <mergeCell ref="E4:E5"/>
    <mergeCell ref="B9:B10"/>
    <mergeCell ref="B6:B7"/>
    <mergeCell ref="A6:A7"/>
    <mergeCell ref="A2:D2"/>
    <mergeCell ref="A3:D3"/>
    <mergeCell ref="A4:A5"/>
    <mergeCell ref="B4:B5"/>
    <mergeCell ref="C4:D4"/>
    <mergeCell ref="A9:A1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29" r:id="rId1"/>
  <headerFooter alignWithMargins="0">
    <oddHeader>&amp;R&amp;"Arial,Normál"&amp;12... számú melléklet a  ................... alapképzési szak tantervéhez</oddHeader>
    <oddFooter>&amp;R&amp;Z&amp;F  &amp;D</oddFooter>
  </headerFooter>
  <rowBreaks count="1" manualBreakCount="1">
    <brk id="13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Bebe</dc:creator>
  <cp:keywords/>
  <dc:description/>
  <cp:lastModifiedBy>Szántai Renáta</cp:lastModifiedBy>
  <cp:lastPrinted>2022-06-15T11:38:52Z</cp:lastPrinted>
  <dcterms:created xsi:type="dcterms:W3CDTF">2012-06-01T09:12:30Z</dcterms:created>
  <dcterms:modified xsi:type="dcterms:W3CDTF">2022-09-22T12:26:54Z</dcterms:modified>
  <cp:category/>
  <cp:version/>
  <cp:contentType/>
  <cp:contentStatus/>
</cp:coreProperties>
</file>